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3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Sheet1!$4:$6</definedName>
  </definedNames>
  <calcPr calcId="162913"/>
</workbook>
</file>

<file path=xl/calcChain.xml><?xml version="1.0" encoding="utf-8"?>
<calcChain xmlns="http://schemas.openxmlformats.org/spreadsheetml/2006/main">
  <c r="R49" i="1" l="1"/>
  <c r="R54" i="1"/>
  <c r="R67" i="1"/>
  <c r="R69" i="1"/>
  <c r="R70" i="1"/>
  <c r="R147" i="1"/>
  <c r="R151" i="1"/>
  <c r="R156" i="1"/>
  <c r="R157" i="1"/>
  <c r="R162" i="1"/>
  <c r="R163" i="1"/>
  <c r="R164" i="1"/>
  <c r="R165" i="1"/>
  <c r="R234" i="1"/>
  <c r="R282" i="1"/>
  <c r="R322" i="1"/>
  <c r="R335" i="1"/>
  <c r="N72" i="1"/>
  <c r="N103" i="1"/>
  <c r="N156" i="1"/>
  <c r="N175" i="1"/>
  <c r="N190" i="1"/>
  <c r="N191" i="1" s="1"/>
  <c r="N193" i="1"/>
  <c r="N205" i="1"/>
  <c r="N206" i="1"/>
  <c r="N213" i="1"/>
  <c r="N214" i="1"/>
  <c r="N232" i="1"/>
  <c r="N256" i="1"/>
  <c r="N275" i="1"/>
  <c r="N291" i="1"/>
  <c r="N305" i="1"/>
  <c r="N306" i="1" s="1"/>
  <c r="N322" i="1"/>
  <c r="N330" i="1"/>
  <c r="N341" i="1"/>
  <c r="L329" i="1"/>
  <c r="N329" i="1" s="1"/>
  <c r="L330" i="1"/>
  <c r="L331" i="1"/>
  <c r="N331" i="1" s="1"/>
  <c r="L335" i="1"/>
  <c r="N335" i="1" s="1"/>
  <c r="L336" i="1"/>
  <c r="N336" i="1" s="1"/>
  <c r="L337" i="1"/>
  <c r="N337" i="1" s="1"/>
  <c r="L338" i="1"/>
  <c r="N338" i="1" s="1"/>
  <c r="L339" i="1"/>
  <c r="N339" i="1" s="1"/>
  <c r="L340" i="1"/>
  <c r="N340" i="1" s="1"/>
  <c r="L341" i="1"/>
  <c r="L311" i="1"/>
  <c r="N311" i="1" s="1"/>
  <c r="L312" i="1"/>
  <c r="N312" i="1" s="1"/>
  <c r="L315" i="1"/>
  <c r="N315" i="1" s="1"/>
  <c r="L316" i="1"/>
  <c r="N316" i="1" s="1"/>
  <c r="L317" i="1"/>
  <c r="N317" i="1" s="1"/>
  <c r="L318" i="1"/>
  <c r="N318" i="1" s="1"/>
  <c r="L319" i="1"/>
  <c r="N319" i="1" s="1"/>
  <c r="L322" i="1"/>
  <c r="L323" i="1"/>
  <c r="N323" i="1" s="1"/>
  <c r="L324" i="1"/>
  <c r="N324" i="1" s="1"/>
  <c r="L325" i="1"/>
  <c r="N325" i="1" s="1"/>
  <c r="L326" i="1"/>
  <c r="N326" i="1" s="1"/>
  <c r="L327" i="1"/>
  <c r="N327" i="1" s="1"/>
  <c r="L328" i="1"/>
  <c r="N328" i="1" s="1"/>
  <c r="L297" i="1"/>
  <c r="N297" i="1" s="1"/>
  <c r="L298" i="1"/>
  <c r="N298" i="1" s="1"/>
  <c r="L299" i="1"/>
  <c r="N299" i="1" s="1"/>
  <c r="L300" i="1"/>
  <c r="N300" i="1" s="1"/>
  <c r="L301" i="1"/>
  <c r="N301" i="1" s="1"/>
  <c r="L305" i="1"/>
  <c r="L288" i="1"/>
  <c r="N288" i="1" s="1"/>
  <c r="L289" i="1"/>
  <c r="N289" i="1" s="1"/>
  <c r="L290" i="1"/>
  <c r="N290" i="1" s="1"/>
  <c r="L291" i="1"/>
  <c r="L292" i="1"/>
  <c r="N292" i="1" s="1"/>
  <c r="L293" i="1"/>
  <c r="N293" i="1" s="1"/>
  <c r="L267" i="1"/>
  <c r="N267" i="1" s="1"/>
  <c r="L268" i="1"/>
  <c r="N268" i="1" s="1"/>
  <c r="L269" i="1"/>
  <c r="N269" i="1" s="1"/>
  <c r="L270" i="1"/>
  <c r="N270" i="1" s="1"/>
  <c r="L274" i="1"/>
  <c r="N274" i="1" s="1"/>
  <c r="L275" i="1"/>
  <c r="L279" i="1"/>
  <c r="N279" i="1" s="1"/>
  <c r="L280" i="1"/>
  <c r="N280" i="1" s="1"/>
  <c r="L281" i="1"/>
  <c r="N281" i="1" s="1"/>
  <c r="L282" i="1"/>
  <c r="N282" i="1" s="1"/>
  <c r="L228" i="1"/>
  <c r="N228" i="1" s="1"/>
  <c r="L229" i="1"/>
  <c r="N229" i="1" s="1"/>
  <c r="L230" i="1"/>
  <c r="N230" i="1" s="1"/>
  <c r="L231" i="1"/>
  <c r="N231" i="1" s="1"/>
  <c r="L232" i="1"/>
  <c r="L233" i="1"/>
  <c r="N233" i="1" s="1"/>
  <c r="L234" i="1"/>
  <c r="N234" i="1" s="1"/>
  <c r="L235" i="1"/>
  <c r="N235" i="1" s="1"/>
  <c r="L239" i="1"/>
  <c r="N239" i="1" s="1"/>
  <c r="L240" i="1"/>
  <c r="N240" i="1" s="1"/>
  <c r="L241" i="1"/>
  <c r="N241" i="1" s="1"/>
  <c r="L242" i="1"/>
  <c r="N242" i="1" s="1"/>
  <c r="L243" i="1"/>
  <c r="N243" i="1" s="1"/>
  <c r="L244" i="1"/>
  <c r="N244" i="1" s="1"/>
  <c r="L245" i="1"/>
  <c r="N245" i="1" s="1"/>
  <c r="L246" i="1"/>
  <c r="N246" i="1" s="1"/>
  <c r="L249" i="1"/>
  <c r="N249" i="1" s="1"/>
  <c r="L250" i="1"/>
  <c r="N250" i="1" s="1"/>
  <c r="L251" i="1"/>
  <c r="N251" i="1" s="1"/>
  <c r="L252" i="1"/>
  <c r="N252" i="1" s="1"/>
  <c r="L256" i="1"/>
  <c r="L257" i="1"/>
  <c r="N257" i="1" s="1"/>
  <c r="L258" i="1"/>
  <c r="N258" i="1" s="1"/>
  <c r="L259" i="1"/>
  <c r="N259" i="1" s="1"/>
  <c r="L260" i="1"/>
  <c r="N260" i="1" s="1"/>
  <c r="L261" i="1"/>
  <c r="N261" i="1" s="1"/>
  <c r="L262" i="1"/>
  <c r="N262" i="1" s="1"/>
  <c r="L201" i="1"/>
  <c r="N201" i="1" s="1"/>
  <c r="L202" i="1"/>
  <c r="N202" i="1" s="1"/>
  <c r="L203" i="1"/>
  <c r="N203" i="1" s="1"/>
  <c r="L204" i="1"/>
  <c r="N204" i="1" s="1"/>
  <c r="L205" i="1"/>
  <c r="L206" i="1"/>
  <c r="L207" i="1"/>
  <c r="N207" i="1" s="1"/>
  <c r="L208" i="1"/>
  <c r="N208" i="1" s="1"/>
  <c r="L209" i="1"/>
  <c r="N209" i="1" s="1"/>
  <c r="L210" i="1"/>
  <c r="N210" i="1" s="1"/>
  <c r="L211" i="1"/>
  <c r="N211" i="1" s="1"/>
  <c r="L212" i="1"/>
  <c r="N212" i="1" s="1"/>
  <c r="L213" i="1"/>
  <c r="L214" i="1"/>
  <c r="L215" i="1"/>
  <c r="N215" i="1" s="1"/>
  <c r="L216" i="1"/>
  <c r="N216" i="1" s="1"/>
  <c r="L217" i="1"/>
  <c r="N217" i="1" s="1"/>
  <c r="L218" i="1"/>
  <c r="N218" i="1" s="1"/>
  <c r="L219" i="1"/>
  <c r="N219" i="1" s="1"/>
  <c r="L222" i="1"/>
  <c r="N222" i="1" s="1"/>
  <c r="N223" i="1" s="1"/>
  <c r="L190" i="1"/>
  <c r="L193" i="1"/>
  <c r="L194" i="1"/>
  <c r="N194" i="1" s="1"/>
  <c r="L195" i="1"/>
  <c r="N195" i="1" s="1"/>
  <c r="L178" i="1"/>
  <c r="N178" i="1" s="1"/>
  <c r="L179" i="1"/>
  <c r="N179" i="1" s="1"/>
  <c r="L182" i="1"/>
  <c r="N182" i="1" s="1"/>
  <c r="N185" i="1" s="1"/>
  <c r="L183" i="1"/>
  <c r="N183" i="1" s="1"/>
  <c r="L184" i="1"/>
  <c r="N184" i="1" s="1"/>
  <c r="L147" i="1"/>
  <c r="N147" i="1" s="1"/>
  <c r="N148" i="1" s="1"/>
  <c r="L151" i="1"/>
  <c r="N151" i="1" s="1"/>
  <c r="N152" i="1" s="1"/>
  <c r="L155" i="1"/>
  <c r="N155" i="1" s="1"/>
  <c r="L156" i="1"/>
  <c r="L157" i="1"/>
  <c r="N157" i="1" s="1"/>
  <c r="L158" i="1"/>
  <c r="N158" i="1" s="1"/>
  <c r="L162" i="1"/>
  <c r="N162" i="1" s="1"/>
  <c r="L163" i="1"/>
  <c r="N163" i="1" s="1"/>
  <c r="L164" i="1"/>
  <c r="N164" i="1" s="1"/>
  <c r="L165" i="1"/>
  <c r="N165" i="1" s="1"/>
  <c r="L166" i="1"/>
  <c r="N166" i="1" s="1"/>
  <c r="L169" i="1"/>
  <c r="N169" i="1" s="1"/>
  <c r="L170" i="1"/>
  <c r="N170" i="1" s="1"/>
  <c r="L171" i="1"/>
  <c r="N171" i="1" s="1"/>
  <c r="L175" i="1"/>
  <c r="L176" i="1"/>
  <c r="N176" i="1" s="1"/>
  <c r="L177" i="1"/>
  <c r="N177" i="1" s="1"/>
  <c r="L132" i="1"/>
  <c r="N132" i="1" s="1"/>
  <c r="N136" i="1" s="1"/>
  <c r="L133" i="1"/>
  <c r="N133" i="1" s="1"/>
  <c r="L134" i="1"/>
  <c r="N134" i="1" s="1"/>
  <c r="L135" i="1"/>
  <c r="N135" i="1" s="1"/>
  <c r="L139" i="1"/>
  <c r="N139" i="1" s="1"/>
  <c r="L140" i="1"/>
  <c r="N140" i="1" s="1"/>
  <c r="L141" i="1"/>
  <c r="N141" i="1" s="1"/>
  <c r="L122" i="1"/>
  <c r="N122" i="1" s="1"/>
  <c r="L123" i="1"/>
  <c r="N123" i="1" s="1"/>
  <c r="L124" i="1"/>
  <c r="N124" i="1" s="1"/>
  <c r="L125" i="1"/>
  <c r="N125" i="1" s="1"/>
  <c r="L126" i="1"/>
  <c r="N126" i="1" s="1"/>
  <c r="L127" i="1"/>
  <c r="N127" i="1" s="1"/>
  <c r="L128" i="1"/>
  <c r="N128" i="1" s="1"/>
  <c r="L109" i="1"/>
  <c r="N109" i="1" s="1"/>
  <c r="L110" i="1"/>
  <c r="N110" i="1" s="1"/>
  <c r="L111" i="1"/>
  <c r="N111" i="1" s="1"/>
  <c r="L112" i="1"/>
  <c r="N112" i="1" s="1"/>
  <c r="L113" i="1"/>
  <c r="N113" i="1" s="1"/>
  <c r="L114" i="1"/>
  <c r="N114" i="1" s="1"/>
  <c r="L118" i="1"/>
  <c r="N118" i="1" s="1"/>
  <c r="N119" i="1" s="1"/>
  <c r="L102" i="1"/>
  <c r="N102" i="1" s="1"/>
  <c r="L103" i="1"/>
  <c r="L104" i="1"/>
  <c r="N104" i="1" s="1"/>
  <c r="L105" i="1"/>
  <c r="N105" i="1" s="1"/>
  <c r="L92" i="1"/>
  <c r="N92" i="1" s="1"/>
  <c r="L93" i="1"/>
  <c r="N93" i="1" s="1"/>
  <c r="L94" i="1"/>
  <c r="N94" i="1" s="1"/>
  <c r="L95" i="1"/>
  <c r="N95" i="1" s="1"/>
  <c r="L96" i="1"/>
  <c r="N96" i="1" s="1"/>
  <c r="L97" i="1"/>
  <c r="N97" i="1" s="1"/>
  <c r="L98" i="1"/>
  <c r="N98" i="1" s="1"/>
  <c r="L83" i="1"/>
  <c r="N83" i="1" s="1"/>
  <c r="N86" i="1" s="1"/>
  <c r="L84" i="1"/>
  <c r="N84" i="1" s="1"/>
  <c r="L85" i="1"/>
  <c r="N85" i="1" s="1"/>
  <c r="L88" i="1"/>
  <c r="N88" i="1" s="1"/>
  <c r="L89" i="1"/>
  <c r="N89" i="1" s="1"/>
  <c r="L90" i="1"/>
  <c r="N90" i="1" s="1"/>
  <c r="L91" i="1"/>
  <c r="N91" i="1" s="1"/>
  <c r="L70" i="1"/>
  <c r="N70" i="1" s="1"/>
  <c r="L71" i="1"/>
  <c r="N71" i="1" s="1"/>
  <c r="L72" i="1"/>
  <c r="L73" i="1"/>
  <c r="N73" i="1" s="1"/>
  <c r="L74" i="1"/>
  <c r="N74" i="1" s="1"/>
  <c r="L78" i="1"/>
  <c r="N78" i="1" s="1"/>
  <c r="L79" i="1"/>
  <c r="N79" i="1" s="1"/>
  <c r="L80" i="1"/>
  <c r="N80" i="1" s="1"/>
  <c r="L64" i="1"/>
  <c r="N64" i="1" s="1"/>
  <c r="L65" i="1"/>
  <c r="N65" i="1" s="1"/>
  <c r="L66" i="1"/>
  <c r="N66" i="1" s="1"/>
  <c r="L67" i="1"/>
  <c r="N67" i="1" s="1"/>
  <c r="L68" i="1"/>
  <c r="N68" i="1" s="1"/>
  <c r="L69" i="1"/>
  <c r="N69" i="1" s="1"/>
  <c r="L58" i="1"/>
  <c r="N58" i="1" s="1"/>
  <c r="L59" i="1"/>
  <c r="N59" i="1" s="1"/>
  <c r="L49" i="1"/>
  <c r="N49" i="1" s="1"/>
  <c r="N50" i="1" s="1"/>
  <c r="L52" i="1"/>
  <c r="N52" i="1" s="1"/>
  <c r="N55" i="1" s="1"/>
  <c r="L53" i="1"/>
  <c r="N53" i="1" s="1"/>
  <c r="L54" i="1"/>
  <c r="N54" i="1" s="1"/>
  <c r="L44" i="1"/>
  <c r="N44" i="1" s="1"/>
  <c r="L45" i="1"/>
  <c r="N45" i="1" s="1"/>
  <c r="L38" i="1"/>
  <c r="N38" i="1" s="1"/>
  <c r="L39" i="1"/>
  <c r="N39" i="1" s="1"/>
  <c r="L40" i="1"/>
  <c r="N40" i="1" s="1"/>
  <c r="L31" i="1"/>
  <c r="N31" i="1" s="1"/>
  <c r="N34" i="1" s="1"/>
  <c r="L32" i="1"/>
  <c r="N32" i="1" s="1"/>
  <c r="L33" i="1"/>
  <c r="N33" i="1" s="1"/>
  <c r="L37" i="1"/>
  <c r="N37" i="1" s="1"/>
  <c r="N41" i="1" s="1"/>
  <c r="L17" i="1"/>
  <c r="N17" i="1" s="1"/>
  <c r="L18" i="1"/>
  <c r="N18" i="1" s="1"/>
  <c r="L19" i="1"/>
  <c r="N19" i="1" s="1"/>
  <c r="L20" i="1"/>
  <c r="N20" i="1" s="1"/>
  <c r="L21" i="1"/>
  <c r="N21" i="1" s="1"/>
  <c r="L22" i="1"/>
  <c r="N22" i="1" s="1"/>
  <c r="L23" i="1"/>
  <c r="N23" i="1" s="1"/>
  <c r="L24" i="1"/>
  <c r="N24" i="1" s="1"/>
  <c r="L25" i="1"/>
  <c r="N25" i="1" s="1"/>
  <c r="L26" i="1"/>
  <c r="N26" i="1" s="1"/>
  <c r="L27" i="1"/>
  <c r="N27" i="1" s="1"/>
  <c r="L15" i="1"/>
  <c r="N15" i="1" s="1"/>
  <c r="L16" i="1"/>
  <c r="N16" i="1" s="1"/>
  <c r="L10" i="1"/>
  <c r="N10" i="1" s="1"/>
  <c r="L11" i="1"/>
  <c r="N11" i="1" s="1"/>
  <c r="L9" i="1"/>
  <c r="N9" i="1" s="1"/>
  <c r="N81" i="1" l="1"/>
  <c r="N142" i="1"/>
  <c r="N60" i="1"/>
  <c r="N159" i="1"/>
  <c r="N180" i="1"/>
  <c r="N342" i="1"/>
  <c r="N332" i="1"/>
  <c r="N253" i="1"/>
  <c r="N236" i="1"/>
  <c r="N46" i="1"/>
  <c r="N28" i="1"/>
  <c r="N99" i="1"/>
  <c r="N294" i="1"/>
  <c r="N172" i="1"/>
  <c r="N115" i="1"/>
  <c r="N263" i="1"/>
  <c r="N220" i="1"/>
  <c r="N224" i="1" s="1"/>
  <c r="N75" i="1"/>
  <c r="N247" i="1"/>
  <c r="N167" i="1"/>
  <c r="N106" i="1"/>
  <c r="N276" i="1"/>
  <c r="N271" i="1"/>
  <c r="N302" i="1"/>
  <c r="N320" i="1"/>
  <c r="N313" i="1"/>
  <c r="N283" i="1"/>
  <c r="N196" i="1"/>
  <c r="N197" i="1" s="1"/>
  <c r="N12" i="1"/>
  <c r="N129" i="1"/>
  <c r="M54" i="1"/>
  <c r="O54" i="1" s="1"/>
  <c r="N143" i="1" l="1"/>
  <c r="N61" i="1"/>
  <c r="N186" i="1"/>
  <c r="N344" i="1" s="1"/>
  <c r="N284" i="1"/>
  <c r="N307" i="1"/>
  <c r="N343" i="1"/>
  <c r="M218" i="1"/>
  <c r="O218" i="1" s="1"/>
  <c r="Q218" i="1" l="1"/>
  <c r="R218" i="1" s="1"/>
  <c r="M341" i="1"/>
  <c r="O341" i="1" s="1"/>
  <c r="Q341" i="1" l="1"/>
  <c r="R341" i="1" s="1"/>
  <c r="M245" i="1"/>
  <c r="O245" i="1" s="1"/>
  <c r="M206" i="1"/>
  <c r="O206" i="1" s="1"/>
  <c r="Q206" i="1" l="1"/>
  <c r="R206" i="1" s="1"/>
  <c r="Q245" i="1"/>
  <c r="R245" i="1" s="1"/>
  <c r="M68" i="1"/>
  <c r="O68" i="1" s="1"/>
  <c r="Q68" i="1" l="1"/>
  <c r="R68" i="1" s="1"/>
  <c r="M21" i="1"/>
  <c r="O21" i="1" s="1"/>
  <c r="Q21" i="1" l="1"/>
  <c r="R21" i="1" s="1"/>
  <c r="M299" i="1"/>
  <c r="O299" i="1" s="1"/>
  <c r="M300" i="1"/>
  <c r="O300" i="1" s="1"/>
  <c r="M39" i="1"/>
  <c r="O39" i="1" s="1"/>
  <c r="Q39" i="1" l="1"/>
  <c r="R39" i="1" s="1"/>
  <c r="Q299" i="1"/>
  <c r="R299" i="1" s="1"/>
  <c r="Q300" i="1"/>
  <c r="R300" i="1" s="1"/>
  <c r="M59" i="1"/>
  <c r="O59" i="1" s="1"/>
  <c r="M179" i="1"/>
  <c r="O179" i="1" s="1"/>
  <c r="Q59" i="1" l="1"/>
  <c r="R59" i="1" s="1"/>
  <c r="Q179" i="1"/>
  <c r="R179" i="1" s="1"/>
  <c r="M251" i="1"/>
  <c r="O251" i="1" s="1"/>
  <c r="M217" i="1"/>
  <c r="O217" i="1" s="1"/>
  <c r="M70" i="1"/>
  <c r="O70" i="1" s="1"/>
  <c r="M155" i="1"/>
  <c r="O155" i="1" s="1"/>
  <c r="M156" i="1"/>
  <c r="O156" i="1" s="1"/>
  <c r="M301" i="1"/>
  <c r="O301" i="1" s="1"/>
  <c r="M229" i="1"/>
  <c r="O229" i="1" s="1"/>
  <c r="M230" i="1"/>
  <c r="O230" i="1" s="1"/>
  <c r="M231" i="1"/>
  <c r="O231" i="1" s="1"/>
  <c r="M232" i="1"/>
  <c r="O232" i="1" s="1"/>
  <c r="M233" i="1"/>
  <c r="O233" i="1" s="1"/>
  <c r="M234" i="1"/>
  <c r="O234" i="1" s="1"/>
  <c r="M235" i="1"/>
  <c r="O235" i="1" s="1"/>
  <c r="M228" i="1"/>
  <c r="O228" i="1" s="1"/>
  <c r="O236" i="1" s="1"/>
  <c r="M201" i="1"/>
  <c r="O201" i="1" s="1"/>
  <c r="M202" i="1"/>
  <c r="O202" i="1" s="1"/>
  <c r="M203" i="1"/>
  <c r="O203" i="1" s="1"/>
  <c r="M204" i="1"/>
  <c r="O204" i="1" s="1"/>
  <c r="M205" i="1"/>
  <c r="O205" i="1" s="1"/>
  <c r="M207" i="1"/>
  <c r="O207" i="1" s="1"/>
  <c r="M208" i="1"/>
  <c r="O208" i="1" s="1"/>
  <c r="M209" i="1"/>
  <c r="O209" i="1" s="1"/>
  <c r="M210" i="1"/>
  <c r="O210" i="1" s="1"/>
  <c r="M211" i="1"/>
  <c r="O211" i="1" s="1"/>
  <c r="M212" i="1"/>
  <c r="O212" i="1" s="1"/>
  <c r="M213" i="1"/>
  <c r="O213" i="1" s="1"/>
  <c r="M214" i="1"/>
  <c r="O214" i="1" s="1"/>
  <c r="M215" i="1"/>
  <c r="O215" i="1" s="1"/>
  <c r="M216" i="1"/>
  <c r="O216" i="1" s="1"/>
  <c r="M219" i="1"/>
  <c r="O219" i="1" s="1"/>
  <c r="M222" i="1"/>
  <c r="O222" i="1" s="1"/>
  <c r="O223" i="1" s="1"/>
  <c r="M193" i="1"/>
  <c r="O193" i="1" s="1"/>
  <c r="M194" i="1"/>
  <c r="O194" i="1" s="1"/>
  <c r="M195" i="1"/>
  <c r="O195" i="1" s="1"/>
  <c r="M190" i="1"/>
  <c r="O190" i="1" s="1"/>
  <c r="O191" i="1" s="1"/>
  <c r="M182" i="1"/>
  <c r="O182" i="1" s="1"/>
  <c r="M183" i="1"/>
  <c r="O183" i="1" s="1"/>
  <c r="M184" i="1"/>
  <c r="O184" i="1" s="1"/>
  <c r="M175" i="1"/>
  <c r="O175" i="1" s="1"/>
  <c r="M176" i="1"/>
  <c r="O176" i="1" s="1"/>
  <c r="M177" i="1"/>
  <c r="O177" i="1" s="1"/>
  <c r="M178" i="1"/>
  <c r="O178" i="1" s="1"/>
  <c r="M169" i="1"/>
  <c r="O169" i="1" s="1"/>
  <c r="M170" i="1"/>
  <c r="O170" i="1" s="1"/>
  <c r="M171" i="1"/>
  <c r="O171" i="1" s="1"/>
  <c r="M162" i="1"/>
  <c r="O162" i="1" s="1"/>
  <c r="M163" i="1"/>
  <c r="O163" i="1" s="1"/>
  <c r="M164" i="1"/>
  <c r="O164" i="1" s="1"/>
  <c r="M165" i="1"/>
  <c r="O165" i="1" s="1"/>
  <c r="M166" i="1"/>
  <c r="O166" i="1" s="1"/>
  <c r="M151" i="1"/>
  <c r="O151" i="1" s="1"/>
  <c r="O152" i="1" s="1"/>
  <c r="M157" i="1"/>
  <c r="O157" i="1" s="1"/>
  <c r="M158" i="1"/>
  <c r="O158" i="1" s="1"/>
  <c r="M147" i="1"/>
  <c r="O147" i="1" s="1"/>
  <c r="O148" i="1" s="1"/>
  <c r="M139" i="1"/>
  <c r="O139" i="1" s="1"/>
  <c r="M140" i="1"/>
  <c r="O140" i="1" s="1"/>
  <c r="M141" i="1"/>
  <c r="O141" i="1" s="1"/>
  <c r="M9" i="1"/>
  <c r="O9" i="1" s="1"/>
  <c r="O12" i="1" s="1"/>
  <c r="M10" i="1"/>
  <c r="O10" i="1" s="1"/>
  <c r="M11" i="1"/>
  <c r="O11" i="1" s="1"/>
  <c r="M15" i="1"/>
  <c r="O15" i="1" s="1"/>
  <c r="M16" i="1"/>
  <c r="O16" i="1" s="1"/>
  <c r="M17" i="1"/>
  <c r="O17" i="1" s="1"/>
  <c r="M18" i="1"/>
  <c r="O18" i="1" s="1"/>
  <c r="M19" i="1"/>
  <c r="O19" i="1" s="1"/>
  <c r="M20" i="1"/>
  <c r="O20" i="1" s="1"/>
  <c r="M22" i="1"/>
  <c r="O22" i="1" s="1"/>
  <c r="M23" i="1"/>
  <c r="O23" i="1" s="1"/>
  <c r="M24" i="1"/>
  <c r="O24" i="1" s="1"/>
  <c r="M25" i="1"/>
  <c r="O25" i="1" s="1"/>
  <c r="M26" i="1"/>
  <c r="O26" i="1" s="1"/>
  <c r="M27" i="1"/>
  <c r="O27" i="1" s="1"/>
  <c r="M31" i="1"/>
  <c r="O31" i="1" s="1"/>
  <c r="M32" i="1"/>
  <c r="O32" i="1" s="1"/>
  <c r="M33" i="1"/>
  <c r="O33" i="1" s="1"/>
  <c r="M37" i="1"/>
  <c r="O37" i="1" s="1"/>
  <c r="M38" i="1"/>
  <c r="O38" i="1" s="1"/>
  <c r="M40" i="1"/>
  <c r="O40" i="1" s="1"/>
  <c r="M44" i="1"/>
  <c r="O44" i="1" s="1"/>
  <c r="M45" i="1"/>
  <c r="O45" i="1" s="1"/>
  <c r="M49" i="1"/>
  <c r="O49" i="1" s="1"/>
  <c r="O50" i="1" s="1"/>
  <c r="M52" i="1"/>
  <c r="O52" i="1" s="1"/>
  <c r="O55" i="1" s="1"/>
  <c r="M53" i="1"/>
  <c r="O53" i="1" s="1"/>
  <c r="M58" i="1"/>
  <c r="O58" i="1" s="1"/>
  <c r="O60" i="1" s="1"/>
  <c r="M64" i="1"/>
  <c r="O64" i="1" s="1"/>
  <c r="M65" i="1"/>
  <c r="O65" i="1" s="1"/>
  <c r="M66" i="1"/>
  <c r="O66" i="1" s="1"/>
  <c r="M67" i="1"/>
  <c r="O67" i="1" s="1"/>
  <c r="M69" i="1"/>
  <c r="O69" i="1" s="1"/>
  <c r="M71" i="1"/>
  <c r="O71" i="1" s="1"/>
  <c r="M72" i="1"/>
  <c r="O72" i="1" s="1"/>
  <c r="M73" i="1"/>
  <c r="O73" i="1" s="1"/>
  <c r="M74" i="1"/>
  <c r="O74" i="1" s="1"/>
  <c r="M78" i="1"/>
  <c r="O78" i="1" s="1"/>
  <c r="O81" i="1" s="1"/>
  <c r="M79" i="1"/>
  <c r="O79" i="1" s="1"/>
  <c r="M80" i="1"/>
  <c r="O80" i="1" s="1"/>
  <c r="M83" i="1"/>
  <c r="O83" i="1" s="1"/>
  <c r="M84" i="1"/>
  <c r="O84" i="1" s="1"/>
  <c r="M85" i="1"/>
  <c r="O85" i="1" s="1"/>
  <c r="M88" i="1"/>
  <c r="O88" i="1" s="1"/>
  <c r="M89" i="1"/>
  <c r="O89" i="1" s="1"/>
  <c r="M90" i="1"/>
  <c r="O90" i="1" s="1"/>
  <c r="M91" i="1"/>
  <c r="O91" i="1" s="1"/>
  <c r="M92" i="1"/>
  <c r="O92" i="1" s="1"/>
  <c r="M93" i="1"/>
  <c r="O93" i="1" s="1"/>
  <c r="M94" i="1"/>
  <c r="O94" i="1" s="1"/>
  <c r="M95" i="1"/>
  <c r="O95" i="1" s="1"/>
  <c r="M96" i="1"/>
  <c r="O96" i="1" s="1"/>
  <c r="M97" i="1"/>
  <c r="O97" i="1" s="1"/>
  <c r="M98" i="1"/>
  <c r="O98" i="1" s="1"/>
  <c r="M102" i="1"/>
  <c r="O102" i="1" s="1"/>
  <c r="M103" i="1"/>
  <c r="O103" i="1" s="1"/>
  <c r="M104" i="1"/>
  <c r="O104" i="1" s="1"/>
  <c r="M105" i="1"/>
  <c r="O105" i="1" s="1"/>
  <c r="M109" i="1"/>
  <c r="O109" i="1" s="1"/>
  <c r="M110" i="1"/>
  <c r="O110" i="1" s="1"/>
  <c r="M111" i="1"/>
  <c r="O111" i="1" s="1"/>
  <c r="M112" i="1"/>
  <c r="O112" i="1" s="1"/>
  <c r="M113" i="1"/>
  <c r="O113" i="1" s="1"/>
  <c r="M114" i="1"/>
  <c r="O114" i="1" s="1"/>
  <c r="M118" i="1"/>
  <c r="O118" i="1" s="1"/>
  <c r="O119" i="1" s="1"/>
  <c r="M122" i="1"/>
  <c r="O122" i="1" s="1"/>
  <c r="M123" i="1"/>
  <c r="O123" i="1" s="1"/>
  <c r="M124" i="1"/>
  <c r="O124" i="1" s="1"/>
  <c r="M125" i="1"/>
  <c r="O125" i="1" s="1"/>
  <c r="M126" i="1"/>
  <c r="O126" i="1" s="1"/>
  <c r="M127" i="1"/>
  <c r="O127" i="1" s="1"/>
  <c r="M128" i="1"/>
  <c r="O128" i="1" s="1"/>
  <c r="M132" i="1"/>
  <c r="O132" i="1" s="1"/>
  <c r="M133" i="1"/>
  <c r="O133" i="1" s="1"/>
  <c r="M134" i="1"/>
  <c r="O134" i="1" s="1"/>
  <c r="M135" i="1"/>
  <c r="O135" i="1" s="1"/>
  <c r="M335" i="1"/>
  <c r="O335" i="1" s="1"/>
  <c r="M336" i="1"/>
  <c r="O336" i="1" s="1"/>
  <c r="M337" i="1"/>
  <c r="O337" i="1" s="1"/>
  <c r="M338" i="1"/>
  <c r="O338" i="1" s="1"/>
  <c r="M339" i="1"/>
  <c r="O339" i="1" s="1"/>
  <c r="M340" i="1"/>
  <c r="O340" i="1" s="1"/>
  <c r="M322" i="1"/>
  <c r="O322" i="1" s="1"/>
  <c r="M323" i="1"/>
  <c r="O323" i="1" s="1"/>
  <c r="M324" i="1"/>
  <c r="O324" i="1" s="1"/>
  <c r="M325" i="1"/>
  <c r="O325" i="1" s="1"/>
  <c r="M326" i="1"/>
  <c r="O326" i="1" s="1"/>
  <c r="M327" i="1"/>
  <c r="O327" i="1" s="1"/>
  <c r="M328" i="1"/>
  <c r="O328" i="1" s="1"/>
  <c r="M329" i="1"/>
  <c r="O329" i="1" s="1"/>
  <c r="M330" i="1"/>
  <c r="O330" i="1" s="1"/>
  <c r="M331" i="1"/>
  <c r="O331" i="1" s="1"/>
  <c r="M311" i="1"/>
  <c r="O311" i="1" s="1"/>
  <c r="M312" i="1"/>
  <c r="O312" i="1" s="1"/>
  <c r="M315" i="1"/>
  <c r="O315" i="1" s="1"/>
  <c r="M316" i="1"/>
  <c r="O316" i="1" s="1"/>
  <c r="M317" i="1"/>
  <c r="O317" i="1" s="1"/>
  <c r="M318" i="1"/>
  <c r="O318" i="1" s="1"/>
  <c r="M319" i="1"/>
  <c r="O319" i="1" s="1"/>
  <c r="M305" i="1"/>
  <c r="O305" i="1" s="1"/>
  <c r="O306" i="1" s="1"/>
  <c r="M297" i="1"/>
  <c r="O297" i="1" s="1"/>
  <c r="M298" i="1"/>
  <c r="O298" i="1" s="1"/>
  <c r="M289" i="1"/>
  <c r="O289" i="1" s="1"/>
  <c r="M290" i="1"/>
  <c r="O290" i="1" s="1"/>
  <c r="M291" i="1"/>
  <c r="O291" i="1" s="1"/>
  <c r="M292" i="1"/>
  <c r="O292" i="1" s="1"/>
  <c r="M293" i="1"/>
  <c r="O293" i="1" s="1"/>
  <c r="M288" i="1"/>
  <c r="O288" i="1" s="1"/>
  <c r="M279" i="1"/>
  <c r="O279" i="1" s="1"/>
  <c r="M280" i="1"/>
  <c r="O280" i="1" s="1"/>
  <c r="M281" i="1"/>
  <c r="O281" i="1" s="1"/>
  <c r="M282" i="1"/>
  <c r="O282" i="1" s="1"/>
  <c r="M274" i="1"/>
  <c r="O274" i="1" s="1"/>
  <c r="M275" i="1"/>
  <c r="O275" i="1" s="1"/>
  <c r="M267" i="1"/>
  <c r="O267" i="1" s="1"/>
  <c r="M268" i="1"/>
  <c r="O268" i="1" s="1"/>
  <c r="M269" i="1"/>
  <c r="O269" i="1" s="1"/>
  <c r="M270" i="1"/>
  <c r="O270" i="1" s="1"/>
  <c r="M256" i="1"/>
  <c r="O256" i="1" s="1"/>
  <c r="M257" i="1"/>
  <c r="O257" i="1" s="1"/>
  <c r="M258" i="1"/>
  <c r="O258" i="1" s="1"/>
  <c r="M259" i="1"/>
  <c r="O259" i="1" s="1"/>
  <c r="M260" i="1"/>
  <c r="O260" i="1" s="1"/>
  <c r="M261" i="1"/>
  <c r="O261" i="1" s="1"/>
  <c r="M262" i="1"/>
  <c r="O262" i="1" s="1"/>
  <c r="M249" i="1"/>
  <c r="O249" i="1" s="1"/>
  <c r="O253" i="1" s="1"/>
  <c r="M250" i="1"/>
  <c r="O250" i="1" s="1"/>
  <c r="M252" i="1"/>
  <c r="O252" i="1" s="1"/>
  <c r="M240" i="1"/>
  <c r="O240" i="1" s="1"/>
  <c r="M241" i="1"/>
  <c r="O241" i="1" s="1"/>
  <c r="M242" i="1"/>
  <c r="O242" i="1" s="1"/>
  <c r="M243" i="1"/>
  <c r="O243" i="1" s="1"/>
  <c r="M244" i="1"/>
  <c r="O244" i="1" s="1"/>
  <c r="M246" i="1"/>
  <c r="O246" i="1" s="1"/>
  <c r="M239" i="1"/>
  <c r="O239" i="1" s="1"/>
  <c r="O99" i="1" l="1"/>
  <c r="O167" i="1"/>
  <c r="O276" i="1"/>
  <c r="O283" i="1"/>
  <c r="O302" i="1"/>
  <c r="O313" i="1"/>
  <c r="O342" i="1"/>
  <c r="O136" i="1"/>
  <c r="O86" i="1"/>
  <c r="O75" i="1"/>
  <c r="O34" i="1"/>
  <c r="O28" i="1"/>
  <c r="O61" i="1" s="1"/>
  <c r="O129" i="1"/>
  <c r="O294" i="1"/>
  <c r="O307" i="1" s="1"/>
  <c r="O41" i="1"/>
  <c r="O185" i="1"/>
  <c r="O196" i="1"/>
  <c r="O159" i="1"/>
  <c r="O186" i="1" s="1"/>
  <c r="O247" i="1"/>
  <c r="O284" i="1" s="1"/>
  <c r="O263" i="1"/>
  <c r="O271" i="1"/>
  <c r="O320" i="1"/>
  <c r="O332" i="1"/>
  <c r="O115" i="1"/>
  <c r="O106" i="1"/>
  <c r="O46" i="1"/>
  <c r="O142" i="1"/>
  <c r="O172" i="1"/>
  <c r="O180" i="1"/>
  <c r="O197" i="1"/>
  <c r="O220" i="1"/>
  <c r="O224" i="1" s="1"/>
  <c r="Q260" i="1"/>
  <c r="R260" i="1" s="1"/>
  <c r="Q269" i="1"/>
  <c r="R269" i="1" s="1"/>
  <c r="Q293" i="1"/>
  <c r="R293" i="1" s="1"/>
  <c r="Q239" i="1"/>
  <c r="R239" i="1" s="1"/>
  <c r="Q166" i="1"/>
  <c r="R166" i="1" s="1"/>
  <c r="Q170" i="1"/>
  <c r="R170" i="1" s="1"/>
  <c r="Q178" i="1"/>
  <c r="R178" i="1" s="1"/>
  <c r="Q176" i="1"/>
  <c r="R176" i="1" s="1"/>
  <c r="Q184" i="1"/>
  <c r="R184" i="1" s="1"/>
  <c r="Q182" i="1"/>
  <c r="R182" i="1" s="1"/>
  <c r="Q215" i="1"/>
  <c r="R215" i="1" s="1"/>
  <c r="Q211" i="1"/>
  <c r="R211" i="1" s="1"/>
  <c r="Q207" i="1"/>
  <c r="R207" i="1" s="1"/>
  <c r="Q230" i="1"/>
  <c r="R230" i="1" s="1"/>
  <c r="Q251" i="1"/>
  <c r="R251" i="1" s="1"/>
  <c r="Q246" i="1"/>
  <c r="R246" i="1" s="1"/>
  <c r="Q243" i="1"/>
  <c r="R243" i="1" s="1"/>
  <c r="Q241" i="1"/>
  <c r="R241" i="1" s="1"/>
  <c r="Q252" i="1"/>
  <c r="R252" i="1" s="1"/>
  <c r="Q261" i="1"/>
  <c r="R261" i="1" s="1"/>
  <c r="Q259" i="1"/>
  <c r="R259" i="1" s="1"/>
  <c r="Q270" i="1"/>
  <c r="R270" i="1" s="1"/>
  <c r="Q268" i="1"/>
  <c r="R268" i="1" s="1"/>
  <c r="Q275" i="1"/>
  <c r="R275" i="1" s="1"/>
  <c r="Q290" i="1"/>
  <c r="R290" i="1" s="1"/>
  <c r="Q298" i="1"/>
  <c r="R298" i="1" s="1"/>
  <c r="Q305" i="1"/>
  <c r="R305" i="1" s="1"/>
  <c r="Q312" i="1"/>
  <c r="R312" i="1" s="1"/>
  <c r="Q331" i="1"/>
  <c r="R331" i="1" s="1"/>
  <c r="Q329" i="1"/>
  <c r="R329" i="1" s="1"/>
  <c r="Q325" i="1"/>
  <c r="R325" i="1" s="1"/>
  <c r="Q323" i="1"/>
  <c r="R323" i="1" s="1"/>
  <c r="Q340" i="1"/>
  <c r="R340" i="1" s="1"/>
  <c r="Q338" i="1"/>
  <c r="R338" i="1" s="1"/>
  <c r="Q133" i="1"/>
  <c r="R133" i="1" s="1"/>
  <c r="Q128" i="1"/>
  <c r="R128" i="1" s="1"/>
  <c r="Q126" i="1"/>
  <c r="R126" i="1" s="1"/>
  <c r="Q124" i="1"/>
  <c r="R124" i="1" s="1"/>
  <c r="Q122" i="1"/>
  <c r="R122" i="1" s="1"/>
  <c r="Q114" i="1"/>
  <c r="R114" i="1" s="1"/>
  <c r="Q112" i="1"/>
  <c r="R112" i="1" s="1"/>
  <c r="Q110" i="1"/>
  <c r="R110" i="1" s="1"/>
  <c r="Q105" i="1"/>
  <c r="R105" i="1" s="1"/>
  <c r="Q98" i="1"/>
  <c r="R98" i="1" s="1"/>
  <c r="Q96" i="1"/>
  <c r="R96" i="1" s="1"/>
  <c r="Q94" i="1"/>
  <c r="R94" i="1" s="1"/>
  <c r="Q92" i="1"/>
  <c r="R92" i="1" s="1"/>
  <c r="Q90" i="1"/>
  <c r="R90" i="1" s="1"/>
  <c r="Q88" i="1"/>
  <c r="R88" i="1" s="1"/>
  <c r="Q84" i="1"/>
  <c r="R84" i="1" s="1"/>
  <c r="Q78" i="1"/>
  <c r="R78" i="1" s="1"/>
  <c r="Q73" i="1"/>
  <c r="R73" i="1" s="1"/>
  <c r="Q71" i="1"/>
  <c r="R71" i="1" s="1"/>
  <c r="Q65" i="1"/>
  <c r="R65" i="1" s="1"/>
  <c r="Q58" i="1"/>
  <c r="R58" i="1" s="1"/>
  <c r="Q52" i="1"/>
  <c r="R52" i="1" s="1"/>
  <c r="Q45" i="1"/>
  <c r="R45" i="1" s="1"/>
  <c r="Q40" i="1"/>
  <c r="R40" i="1" s="1"/>
  <c r="Q37" i="1"/>
  <c r="R37" i="1" s="1"/>
  <c r="Q32" i="1"/>
  <c r="R32" i="1" s="1"/>
  <c r="Q27" i="1"/>
  <c r="R27" i="1" s="1"/>
  <c r="Q25" i="1"/>
  <c r="R25" i="1" s="1"/>
  <c r="Q23" i="1"/>
  <c r="R23" i="1" s="1"/>
  <c r="Q20" i="1"/>
  <c r="R20" i="1" s="1"/>
  <c r="Q18" i="1"/>
  <c r="R18" i="1" s="1"/>
  <c r="Q16" i="1"/>
  <c r="R16" i="1" s="1"/>
  <c r="Q11" i="1"/>
  <c r="R11" i="1" s="1"/>
  <c r="Q9" i="1"/>
  <c r="R9" i="1" s="1"/>
  <c r="Q140" i="1"/>
  <c r="R140" i="1" s="1"/>
  <c r="Q194" i="1"/>
  <c r="R194" i="1" s="1"/>
  <c r="Q222" i="1"/>
  <c r="R222" i="1" s="1"/>
  <c r="Q210" i="1"/>
  <c r="R210" i="1" s="1"/>
  <c r="Q205" i="1"/>
  <c r="R205" i="1" s="1"/>
  <c r="Q201" i="1"/>
  <c r="R201" i="1" s="1"/>
  <c r="Q233" i="1"/>
  <c r="R233" i="1" s="1"/>
  <c r="Q229" i="1"/>
  <c r="R229" i="1" s="1"/>
  <c r="Q158" i="1"/>
  <c r="R158" i="1" s="1"/>
  <c r="Q171" i="1"/>
  <c r="R171" i="1" s="1"/>
  <c r="Q169" i="1"/>
  <c r="R169" i="1" s="1"/>
  <c r="Q177" i="1"/>
  <c r="R177" i="1" s="1"/>
  <c r="Q175" i="1"/>
  <c r="R175" i="1" s="1"/>
  <c r="Q183" i="1"/>
  <c r="R183" i="1" s="1"/>
  <c r="Q190" i="1"/>
  <c r="R190" i="1" s="1"/>
  <c r="Q219" i="1"/>
  <c r="R219" i="1" s="1"/>
  <c r="Q209" i="1"/>
  <c r="R209" i="1" s="1"/>
  <c r="Q204" i="1"/>
  <c r="R204" i="1" s="1"/>
  <c r="Q228" i="1"/>
  <c r="R228" i="1" s="1"/>
  <c r="Q232" i="1"/>
  <c r="R232" i="1" s="1"/>
  <c r="Q217" i="1"/>
  <c r="R217" i="1" s="1"/>
  <c r="Q240" i="1"/>
  <c r="R240" i="1" s="1"/>
  <c r="Q258" i="1"/>
  <c r="R258" i="1" s="1"/>
  <c r="Q256" i="1"/>
  <c r="R256" i="1" s="1"/>
  <c r="Q274" i="1"/>
  <c r="R274" i="1" s="1"/>
  <c r="Q279" i="1"/>
  <c r="R279" i="1" s="1"/>
  <c r="Q297" i="1"/>
  <c r="R297" i="1" s="1"/>
  <c r="Q311" i="1"/>
  <c r="R311" i="1" s="1"/>
  <c r="Q326" i="1"/>
  <c r="R326" i="1" s="1"/>
  <c r="Q339" i="1"/>
  <c r="R339" i="1" s="1"/>
  <c r="Q337" i="1"/>
  <c r="R337" i="1" s="1"/>
  <c r="Q134" i="1"/>
  <c r="R134" i="1" s="1"/>
  <c r="Q132" i="1"/>
  <c r="R132" i="1" s="1"/>
  <c r="Q127" i="1"/>
  <c r="R127" i="1" s="1"/>
  <c r="Q125" i="1"/>
  <c r="R125" i="1" s="1"/>
  <c r="Q123" i="1"/>
  <c r="R123" i="1" s="1"/>
  <c r="Q118" i="1"/>
  <c r="R118" i="1" s="1"/>
  <c r="Q113" i="1"/>
  <c r="R113" i="1" s="1"/>
  <c r="Q111" i="1"/>
  <c r="R111" i="1" s="1"/>
  <c r="Q109" i="1"/>
  <c r="R109" i="1" s="1"/>
  <c r="Q104" i="1"/>
  <c r="R104" i="1" s="1"/>
  <c r="Q95" i="1"/>
  <c r="R95" i="1" s="1"/>
  <c r="Q93" i="1"/>
  <c r="R93" i="1" s="1"/>
  <c r="Q91" i="1"/>
  <c r="R91" i="1" s="1"/>
  <c r="Q89" i="1"/>
  <c r="R89" i="1" s="1"/>
  <c r="Q85" i="1"/>
  <c r="R85" i="1" s="1"/>
  <c r="Q83" i="1"/>
  <c r="R83" i="1" s="1"/>
  <c r="Q74" i="1"/>
  <c r="R74" i="1" s="1"/>
  <c r="Q72" i="1"/>
  <c r="R72" i="1" s="1"/>
  <c r="Q66" i="1"/>
  <c r="R66" i="1" s="1"/>
  <c r="Q64" i="1"/>
  <c r="R64" i="1" s="1"/>
  <c r="Q44" i="1"/>
  <c r="R44" i="1" s="1"/>
  <c r="Q38" i="1"/>
  <c r="R38" i="1" s="1"/>
  <c r="Q33" i="1"/>
  <c r="R33" i="1" s="1"/>
  <c r="Q31" i="1"/>
  <c r="R31" i="1" s="1"/>
  <c r="Q26" i="1"/>
  <c r="R26" i="1" s="1"/>
  <c r="Q22" i="1"/>
  <c r="R22" i="1" s="1"/>
  <c r="Q19" i="1"/>
  <c r="R19" i="1" s="1"/>
  <c r="Q17" i="1"/>
  <c r="R17" i="1" s="1"/>
  <c r="Q15" i="1"/>
  <c r="R15" i="1" s="1"/>
  <c r="Q10" i="1"/>
  <c r="R10" i="1" s="1"/>
  <c r="Q141" i="1"/>
  <c r="R141" i="1" s="1"/>
  <c r="Q139" i="1"/>
  <c r="R139" i="1" s="1"/>
  <c r="Q216" i="1"/>
  <c r="R216" i="1" s="1"/>
  <c r="Q212" i="1"/>
  <c r="R212" i="1" s="1"/>
  <c r="Q208" i="1"/>
  <c r="R208" i="1" s="1"/>
  <c r="Q203" i="1"/>
  <c r="R203" i="1" s="1"/>
  <c r="Q235" i="1"/>
  <c r="R235" i="1" s="1"/>
  <c r="Q231" i="1"/>
  <c r="R231" i="1" s="1"/>
  <c r="Q155" i="1"/>
  <c r="R155" i="1" s="1"/>
  <c r="Q244" i="1"/>
  <c r="R244" i="1" s="1"/>
  <c r="Q262" i="1"/>
  <c r="R262" i="1" s="1"/>
  <c r="Q267" i="1"/>
  <c r="R267" i="1" s="1"/>
  <c r="Q250" i="1"/>
  <c r="R250" i="1" s="1"/>
  <c r="Q291" i="1"/>
  <c r="R291" i="1" s="1"/>
  <c r="Q281" i="1"/>
  <c r="R281" i="1" s="1"/>
  <c r="Q280" i="1"/>
  <c r="R280" i="1" s="1"/>
  <c r="Q202" i="1"/>
  <c r="R202" i="1" s="1"/>
  <c r="Q53" i="1"/>
  <c r="R53" i="1" s="1"/>
  <c r="Q336" i="1"/>
  <c r="R336" i="1" s="1"/>
  <c r="Q330" i="1"/>
  <c r="R330" i="1" s="1"/>
  <c r="Q328" i="1"/>
  <c r="R328" i="1" s="1"/>
  <c r="Q327" i="1"/>
  <c r="R327" i="1" s="1"/>
  <c r="Q324" i="1"/>
  <c r="R324" i="1" s="1"/>
  <c r="Q319" i="1"/>
  <c r="R319" i="1" s="1"/>
  <c r="Q318" i="1"/>
  <c r="R318" i="1" s="1"/>
  <c r="Q317" i="1"/>
  <c r="R317" i="1" s="1"/>
  <c r="Q316" i="1"/>
  <c r="R316" i="1" s="1"/>
  <c r="Q315" i="1"/>
  <c r="R315" i="1" s="1"/>
  <c r="Q301" i="1"/>
  <c r="R301" i="1" s="1"/>
  <c r="Q292" i="1"/>
  <c r="R292" i="1" s="1"/>
  <c r="Q288" i="1"/>
  <c r="R288" i="1" s="1"/>
  <c r="Q289" i="1"/>
  <c r="R289" i="1" s="1"/>
  <c r="Q257" i="1"/>
  <c r="R257" i="1" s="1"/>
  <c r="Q249" i="1"/>
  <c r="R249" i="1" s="1"/>
  <c r="Q242" i="1"/>
  <c r="R242" i="1" s="1"/>
  <c r="Q214" i="1"/>
  <c r="R214" i="1" s="1"/>
  <c r="Q213" i="1"/>
  <c r="R213" i="1" s="1"/>
  <c r="Q195" i="1"/>
  <c r="R195" i="1" s="1"/>
  <c r="Q193" i="1"/>
  <c r="R193" i="1" s="1"/>
  <c r="Q103" i="1"/>
  <c r="R103" i="1" s="1"/>
  <c r="Q102" i="1"/>
  <c r="R102" i="1" s="1"/>
  <c r="Q97" i="1"/>
  <c r="R97" i="1" s="1"/>
  <c r="Q80" i="1"/>
  <c r="R80" i="1" s="1"/>
  <c r="Q79" i="1"/>
  <c r="R79" i="1" s="1"/>
  <c r="Q24" i="1"/>
  <c r="R24" i="1" s="1"/>
  <c r="Q135" i="1"/>
  <c r="R135" i="1" s="1"/>
  <c r="O143" i="1" l="1"/>
  <c r="O343" i="1"/>
  <c r="O344" i="1"/>
</calcChain>
</file>

<file path=xl/sharedStrings.xml><?xml version="1.0" encoding="utf-8"?>
<sst xmlns="http://schemas.openxmlformats.org/spreadsheetml/2006/main" count="1017" uniqueCount="530">
  <si>
    <t>DENUMIRE COMUNA INTERNATIONALA</t>
  </si>
  <si>
    <t>Cod CPV</t>
  </si>
  <si>
    <t>Forma de prezentare</t>
  </si>
  <si>
    <t>Concentratie</t>
  </si>
  <si>
    <t>33610000-9 MEDICAMENTE PENTRU TRACTUL DIGESTIV SI METABOLISM</t>
  </si>
  <si>
    <t>33611000-6 MEDICAMENTE CONTRA TULBURARILOR PROVOCATE  DE HIPERACIDITATE</t>
  </si>
  <si>
    <t>33611000-6</t>
  </si>
  <si>
    <t>compr. sau echivalent</t>
  </si>
  <si>
    <t>20 mg</t>
  </si>
  <si>
    <t>compr.film.</t>
  </si>
  <si>
    <t>40 mg</t>
  </si>
  <si>
    <t xml:space="preserve">OMEPRAZOLUM </t>
  </si>
  <si>
    <t>compr.sau echivalent</t>
  </si>
  <si>
    <t xml:space="preserve">PANTOPRAZOLUM </t>
  </si>
  <si>
    <t>flacon</t>
  </si>
  <si>
    <t>pulb. pt. sol. Inj.</t>
  </si>
  <si>
    <t>fiola</t>
  </si>
  <si>
    <t>sol.inj</t>
  </si>
  <si>
    <t>compr.</t>
  </si>
  <si>
    <t>1g</t>
  </si>
  <si>
    <t xml:space="preserve">Total cod CPV 33611000-6 </t>
  </si>
  <si>
    <t>33612000-3 MEDICAMENTE IMPOTRIVA TULBURARILOR GASTRO-INTESTINALE</t>
  </si>
  <si>
    <t xml:space="preserve">ACIDUM URSODEOXYCHOLCUM </t>
  </si>
  <si>
    <t>33612000-3</t>
  </si>
  <si>
    <t>caps. sau echivalent</t>
  </si>
  <si>
    <t>250 mg</t>
  </si>
  <si>
    <t xml:space="preserve">ATROPINUM </t>
  </si>
  <si>
    <t>1 mg/1 ml</t>
  </si>
  <si>
    <t>flacon x 250ml</t>
  </si>
  <si>
    <t xml:space="preserve">sol perf </t>
  </si>
  <si>
    <t>flacon x 500ml</t>
  </si>
  <si>
    <t>caps. sau echivalent.</t>
  </si>
  <si>
    <t>draj. sau echivalent</t>
  </si>
  <si>
    <t>DROTAVERINUM</t>
  </si>
  <si>
    <t>40mg/2ml</t>
  </si>
  <si>
    <t xml:space="preserve">METOCLOPRAMIDUM </t>
  </si>
  <si>
    <t>10mg</t>
  </si>
  <si>
    <t>10mg/2ml</t>
  </si>
  <si>
    <t xml:space="preserve">ONDANSETRONUM </t>
  </si>
  <si>
    <t>SILIBINUM</t>
  </si>
  <si>
    <t>150mg</t>
  </si>
  <si>
    <t>caps.sau echivalent</t>
  </si>
  <si>
    <t>40mg</t>
  </si>
  <si>
    <t>TRIMEBUTINUM</t>
  </si>
  <si>
    <t>100mg</t>
  </si>
  <si>
    <t>Total cod CPV 33612000-3</t>
  </si>
  <si>
    <t xml:space="preserve">33613000-0 LAXATIVE </t>
  </si>
  <si>
    <t>BISACODYLUM 5 mg</t>
  </si>
  <si>
    <t>33613000-0</t>
  </si>
  <si>
    <t>5 mg</t>
  </si>
  <si>
    <t>GLYCEROLUM</t>
  </si>
  <si>
    <t>sup.</t>
  </si>
  <si>
    <t xml:space="preserve">LACTULOSUM </t>
  </si>
  <si>
    <t>sol orala sau echivalent</t>
  </si>
  <si>
    <t>Total cod CPV 33613000-0</t>
  </si>
  <si>
    <t>33614000-7 ANTIDIAREICE, ANTIINFLAMATORII SI ANTIINFECTIOASE INTESTINALE</t>
  </si>
  <si>
    <t xml:space="preserve">CARBO MEDICINALIS </t>
  </si>
  <si>
    <t>33614000-7</t>
  </si>
  <si>
    <t>250mg</t>
  </si>
  <si>
    <t xml:space="preserve">CHLORQUINALDOLUM </t>
  </si>
  <si>
    <t>draj.</t>
  </si>
  <si>
    <t xml:space="preserve">LOPERAMIDUM </t>
  </si>
  <si>
    <t>caps sau echivalent</t>
  </si>
  <si>
    <t>2mg</t>
  </si>
  <si>
    <t>500mg</t>
  </si>
  <si>
    <t xml:space="preserve">Total cod CPV 33614000-7 </t>
  </si>
  <si>
    <t>33615000-4 MEDICAMENTE PENTRU DIABET</t>
  </si>
  <si>
    <t>33615000-4</t>
  </si>
  <si>
    <t xml:space="preserve">METFORMINUM </t>
  </si>
  <si>
    <t>1000mg</t>
  </si>
  <si>
    <t xml:space="preserve">Total cod CPV 33615000-4 </t>
  </si>
  <si>
    <t xml:space="preserve">33615100-5 INSULINA </t>
  </si>
  <si>
    <t xml:space="preserve"> INSULINĂ ACTRAPID (INS.UMANA)</t>
  </si>
  <si>
    <t>33615100-5</t>
  </si>
  <si>
    <t>sol.inj.</t>
  </si>
  <si>
    <t>1000ui/ 10ml</t>
  </si>
  <si>
    <t xml:space="preserve">Total cod CPV 33615100-5 </t>
  </si>
  <si>
    <t xml:space="preserve">33616000-1 VITAMINE </t>
  </si>
  <si>
    <t>ACIDUM ASCORBICUM</t>
  </si>
  <si>
    <t>33616000-1</t>
  </si>
  <si>
    <t>750mg/ 5ml</t>
  </si>
  <si>
    <t>THIAMINUM</t>
  </si>
  <si>
    <t>100mg/ 2ml</t>
  </si>
  <si>
    <t xml:space="preserve">Total cod CPV 33616000-1 </t>
  </si>
  <si>
    <t>33617000-8 SUPLIMENTE MINERALE</t>
  </si>
  <si>
    <t xml:space="preserve">CALCII GLUCONAS </t>
  </si>
  <si>
    <t>33617000-8</t>
  </si>
  <si>
    <t>940 sau 950mg/ 10ml</t>
  </si>
  <si>
    <t xml:space="preserve">Total cod CPV 33617000-8 </t>
  </si>
  <si>
    <t>VALOARE TOTALA   MEDICAMENTE PENTRU TRACTUL DIGESTIV SI METABOLISM COD CPV 33610000-9</t>
  </si>
  <si>
    <t xml:space="preserve">33621100-0 ANTITROMBOTICE </t>
  </si>
  <si>
    <t xml:space="preserve">ACENOCUMAROLUM  </t>
  </si>
  <si>
    <t>33621100-0</t>
  </si>
  <si>
    <t xml:space="preserve">ACIDUM ACETYLSALICYLICUM  </t>
  </si>
  <si>
    <t>75 sau 100mg</t>
  </si>
  <si>
    <t>5mg</t>
  </si>
  <si>
    <t>CLOPIDOGRELUM</t>
  </si>
  <si>
    <t>75mg</t>
  </si>
  <si>
    <t>seringa preumpluta</t>
  </si>
  <si>
    <t>ENOXAPARINUM</t>
  </si>
  <si>
    <t>40mg/ 0,4ml</t>
  </si>
  <si>
    <t xml:space="preserve">HEPARINUM </t>
  </si>
  <si>
    <t>flacoane</t>
  </si>
  <si>
    <t>NADROPARINUM</t>
  </si>
  <si>
    <t>3800uiAxa/ 0,4ml</t>
  </si>
  <si>
    <t>5700uiAxa/ 0,6ml</t>
  </si>
  <si>
    <t xml:space="preserve">SULODEXIDUM </t>
  </si>
  <si>
    <t>250ULS</t>
  </si>
  <si>
    <t>fiole</t>
  </si>
  <si>
    <t>600ULS/ 2ml</t>
  </si>
  <si>
    <t xml:space="preserve">Total cod CPV 33621100-0 </t>
  </si>
  <si>
    <t xml:space="preserve">33621200-1 ANTIHEMORAGICE </t>
  </si>
  <si>
    <t xml:space="preserve">CARBAZOCHROMI SALICYLAS </t>
  </si>
  <si>
    <t>33621200-1</t>
  </si>
  <si>
    <t xml:space="preserve">ETAMSYLATUM </t>
  </si>
  <si>
    <t xml:space="preserve">PHYTOMENADIONUM </t>
  </si>
  <si>
    <t xml:space="preserve">Total cod CPV 33621200-1 </t>
  </si>
  <si>
    <t xml:space="preserve">33621300-2 PREPARATE IMPOTRIVA ANEMIEI </t>
  </si>
  <si>
    <t>33621300-2</t>
  </si>
  <si>
    <t xml:space="preserve">COMB:MILGAMMA N </t>
  </si>
  <si>
    <t>caps.</t>
  </si>
  <si>
    <t xml:space="preserve">COMB:MILGAMMA NA </t>
  </si>
  <si>
    <t>1ml</t>
  </si>
  <si>
    <t xml:space="preserve">COMPLEX DE HIDROXID DE FER (III) SUCROZA </t>
  </si>
  <si>
    <t xml:space="preserve">Total cod CPV 33621300-2 </t>
  </si>
  <si>
    <t>33622100-7 MEDICAMENTE UTILIZATE IN CARDIOLOGIE</t>
  </si>
  <si>
    <t xml:space="preserve">AMIODARONUM </t>
  </si>
  <si>
    <t>33622100-7</t>
  </si>
  <si>
    <t>200mg</t>
  </si>
  <si>
    <t>180mg/ 180mg</t>
  </si>
  <si>
    <t xml:space="preserve">ATORVASTATINUM </t>
  </si>
  <si>
    <t>20mg</t>
  </si>
  <si>
    <t xml:space="preserve">DIGOXINUM </t>
  </si>
  <si>
    <t>0,25mg</t>
  </si>
  <si>
    <t>0,50mg/ 2ml</t>
  </si>
  <si>
    <t xml:space="preserve">EPINEPHRINUM </t>
  </si>
  <si>
    <t xml:space="preserve">FENOFIBRATUM </t>
  </si>
  <si>
    <t>145mg</t>
  </si>
  <si>
    <t xml:space="preserve">NITROGLYCERINUM </t>
  </si>
  <si>
    <t>0,5mg</t>
  </si>
  <si>
    <t>TRINITRAT DE GLICERIL</t>
  </si>
  <si>
    <t xml:space="preserve">PENTAERITHRITYLI TETRANITRAS </t>
  </si>
  <si>
    <t>25mg/5ml</t>
  </si>
  <si>
    <t xml:space="preserve">Total cod CPV 33622100-7 </t>
  </si>
  <si>
    <t xml:space="preserve">33622300-9 DIURETICE </t>
  </si>
  <si>
    <t>33622300-9</t>
  </si>
  <si>
    <t xml:space="preserve">FUROSEMIDUM </t>
  </si>
  <si>
    <t>MANNITOLUM</t>
  </si>
  <si>
    <t xml:space="preserve">punga sau flacon 250ml </t>
  </si>
  <si>
    <t>sol.perf.</t>
  </si>
  <si>
    <t xml:space="preserve">SPIRONOLACTONUM </t>
  </si>
  <si>
    <t>25mg</t>
  </si>
  <si>
    <t>Total cod CPV 33622300-9</t>
  </si>
  <si>
    <t xml:space="preserve">33622400-0 VASCULOPROTECTORI </t>
  </si>
  <si>
    <t>33622400-0</t>
  </si>
  <si>
    <t>compr. film</t>
  </si>
  <si>
    <t xml:space="preserve">NICERGOLINUM </t>
  </si>
  <si>
    <t>draj.sau echivalent</t>
  </si>
  <si>
    <t>30mg</t>
  </si>
  <si>
    <t xml:space="preserve">PENTOXIFYLLINUM </t>
  </si>
  <si>
    <t>400mg</t>
  </si>
  <si>
    <t xml:space="preserve">Total cod CPV 33622400-0 </t>
  </si>
  <si>
    <t>33622500-1 ANTIHEMOROIDALI DE UZ TOPIC</t>
  </si>
  <si>
    <t xml:space="preserve">COMBINATII: HEMORZON </t>
  </si>
  <si>
    <t>33622500-1</t>
  </si>
  <si>
    <t>unguent</t>
  </si>
  <si>
    <t xml:space="preserve">Total cod CPV 33622500-1 </t>
  </si>
  <si>
    <t>33622600-2 BETA - BLOCANTI</t>
  </si>
  <si>
    <t xml:space="preserve">CARVEDILOLUM </t>
  </si>
  <si>
    <t>33622600-2</t>
  </si>
  <si>
    <t>6,25mg</t>
  </si>
  <si>
    <t xml:space="preserve">METOPROLOLUM </t>
  </si>
  <si>
    <t>50mg</t>
  </si>
  <si>
    <t xml:space="preserve">NEBIVOLOLUM </t>
  </si>
  <si>
    <t xml:space="preserve">PROPRANOLOLUM </t>
  </si>
  <si>
    <t xml:space="preserve">Total cod CPV 33622600-2 </t>
  </si>
  <si>
    <t>33622700-3 BLOCANTI DE CALCIU</t>
  </si>
  <si>
    <t xml:space="preserve">AMLODIPINUM </t>
  </si>
  <si>
    <t>33622700-3</t>
  </si>
  <si>
    <t xml:space="preserve">LERCANIDIPINUM </t>
  </si>
  <si>
    <t xml:space="preserve">NIFEDIPINUM </t>
  </si>
  <si>
    <t>compr.cu elib.prel.</t>
  </si>
  <si>
    <t xml:space="preserve">VERAPAMILUM </t>
  </si>
  <si>
    <t xml:space="preserve">Total cod CPV 33622700-3 </t>
  </si>
  <si>
    <t>33622800-4 MEDICAMENTE PENTRU SISTEMUL RENIN-ANGIOTENSIN</t>
  </si>
  <si>
    <t xml:space="preserve">CANDESARTANUM </t>
  </si>
  <si>
    <t>33622800-4</t>
  </si>
  <si>
    <t>16mg</t>
  </si>
  <si>
    <t>CAPTOPRILUM</t>
  </si>
  <si>
    <t xml:space="preserve">ENALAPRILUM </t>
  </si>
  <si>
    <t>1,25mg/ 1ml</t>
  </si>
  <si>
    <t>7,5mg</t>
  </si>
  <si>
    <t xml:space="preserve">Total cod CPV 33622800-4 </t>
  </si>
  <si>
    <t>VALOAREA TOTALA 33620000-2 MEDICAMENTE PENTRU SANGE, PENTRU ORGANELE HEMATOLEPTICE SI PENTRU SISTEMUL CARDIOVASCULAR</t>
  </si>
  <si>
    <t>33630000-5 MEDICAMENTE UTILIZATE IN DERMATOLOGIE SI PENTRU SISTEMUL MUSCULO-SCHELETIC</t>
  </si>
  <si>
    <t>33631100-3 ANTIFUNGICE DE UZ DERMATOLOGIC</t>
  </si>
  <si>
    <t>33631100-3</t>
  </si>
  <si>
    <t>tub</t>
  </si>
  <si>
    <t>crema</t>
  </si>
  <si>
    <t>Total cod CPV 33631100-3</t>
  </si>
  <si>
    <t>33631300-5 MEDICAMENTE FOLOSITE CONTRA PSORIAZISULUI</t>
  </si>
  <si>
    <t xml:space="preserve">CLOBETASOLUM </t>
  </si>
  <si>
    <t>33631300-5</t>
  </si>
  <si>
    <t xml:space="preserve">Total cod CPV 33631300-5 </t>
  </si>
  <si>
    <t>33631400-6 ANTIBIOTICE SI MEDICAMENTE CHIMIOTERAPEUTICE DE UZ DERMATOLOGIC</t>
  </si>
  <si>
    <t>33631400-6</t>
  </si>
  <si>
    <t xml:space="preserve">ACIDUM FUSIDICUM </t>
  </si>
  <si>
    <t>COMBINATII: BANEOCIN</t>
  </si>
  <si>
    <t>flacon x 10g</t>
  </si>
  <si>
    <t>pulbere</t>
  </si>
  <si>
    <t>Total cod CPV 33631400-6</t>
  </si>
  <si>
    <t>33631500-7 CORTICOSTEROIZI DE UZ DERMATOLOGIC SI PREPARATE DERMATOLOGICE</t>
  </si>
  <si>
    <t>33631500-7</t>
  </si>
  <si>
    <t xml:space="preserve">spray </t>
  </si>
  <si>
    <t xml:space="preserve">COMBINATII:OXIMED </t>
  </si>
  <si>
    <t xml:space="preserve">MOMETASONUM </t>
  </si>
  <si>
    <t xml:space="preserve">POVIDONUM IODINATUM </t>
  </si>
  <si>
    <t>100mg/g</t>
  </si>
  <si>
    <t xml:space="preserve">Total cod CPV 33631500-7 </t>
  </si>
  <si>
    <t>33631600-8 ANTISEPTICI SI DEZINFECTANTI</t>
  </si>
  <si>
    <t>33631600-8</t>
  </si>
  <si>
    <t>solutie externa</t>
  </si>
  <si>
    <t>flacon x 300ml</t>
  </si>
  <si>
    <t xml:space="preserve">POVIDON IODINE </t>
  </si>
  <si>
    <t>flacon x 1000ml</t>
  </si>
  <si>
    <t>sapun</t>
  </si>
  <si>
    <t xml:space="preserve">Total cod CPV 33631600-8 </t>
  </si>
  <si>
    <t>33632100-0 ANTIIFLAMATORII SI ANTIREUMATICE</t>
  </si>
  <si>
    <t>33632100-0</t>
  </si>
  <si>
    <t>compr. film.</t>
  </si>
  <si>
    <t xml:space="preserve">DEXKETOPROFENUM </t>
  </si>
  <si>
    <t xml:space="preserve">DICLOFENACUM </t>
  </si>
  <si>
    <t>INDOMETACIN</t>
  </si>
  <si>
    <t>KETOPROFENUM</t>
  </si>
  <si>
    <t>100mg/2ml</t>
  </si>
  <si>
    <t>8mg</t>
  </si>
  <si>
    <t>8mg/2ml</t>
  </si>
  <si>
    <t xml:space="preserve">Total cod CPV 33632100-0 </t>
  </si>
  <si>
    <t xml:space="preserve">33632200-1 MIORELAXANTI               </t>
  </si>
  <si>
    <t>33632200-1</t>
  </si>
  <si>
    <t xml:space="preserve">CHLORZOXAZONUM </t>
  </si>
  <si>
    <t xml:space="preserve">ROCURONIUM BROMIDE </t>
  </si>
  <si>
    <t>100mg/ 10ml</t>
  </si>
  <si>
    <t xml:space="preserve">SUXAMETHONII CHLORIDUM </t>
  </si>
  <si>
    <t>33692500-2</t>
  </si>
  <si>
    <t xml:space="preserve">Total cod CPV 33632200-1 </t>
  </si>
  <si>
    <t>VALOAREA TOTALA 33630000-5 MEDICAMENTE UTILIZATE IN DERMATOLOGIE SI PENTRU SISTEMUL MUSCULO-SCHELETIC</t>
  </si>
  <si>
    <t xml:space="preserve">33640000-8 MEDICAMENTE PENTRU SISTEMUL GENITO-URINAR SI HORMONI </t>
  </si>
  <si>
    <t>33641000-5 MEDICAMENTE PENTRU SISTEMUL GENITO URINAR SI HORMONI SEXUALI</t>
  </si>
  <si>
    <t>33641000-5</t>
  </si>
  <si>
    <t xml:space="preserve">Total cod CPV 33641000-5 </t>
  </si>
  <si>
    <t>33642200-4 CORTICOSTEROIZI DE UZ SISTEMIC</t>
  </si>
  <si>
    <t>33642200-4</t>
  </si>
  <si>
    <t xml:space="preserve">DEXAMETHASONUM </t>
  </si>
  <si>
    <t xml:space="preserve">HYDROCORTISONUM (hemisuccinat) </t>
  </si>
  <si>
    <t xml:space="preserve">HYDROCORTISONUM </t>
  </si>
  <si>
    <t>pulb.+ solv. pt.sol.inj/ perf</t>
  </si>
  <si>
    <t>Total cod CPV 33642200-4</t>
  </si>
  <si>
    <t>VALOAREA TOTALA 33641000-5 MEDICAMENTE PENTRU SISTEMUL GENITO-URINAR SI HORMONI SEXUALI</t>
  </si>
  <si>
    <t>33650000-1 ANTIINFECTIOASE GENERALE PENTRU UZ SISTEMIC, VACCINURI, ANTINEOPLAZICE SI IMUNOMODULATOARE</t>
  </si>
  <si>
    <t>33651100-9 ANTIBACTERIENI PENTRU UZ SISTEMIC</t>
  </si>
  <si>
    <t>33651100-9</t>
  </si>
  <si>
    <t xml:space="preserve">AMOXICILLINUM +  AC.CLAVULANICUM </t>
  </si>
  <si>
    <t>pulb.pt sol inj/ perf</t>
  </si>
  <si>
    <t>1g/200mg</t>
  </si>
  <si>
    <t xml:space="preserve">AMPICILLINUM  </t>
  </si>
  <si>
    <t>pulb.pt sol inj</t>
  </si>
  <si>
    <t>AMPICILLINUM + SULBACTAMUM</t>
  </si>
  <si>
    <t>1g/500mg</t>
  </si>
  <si>
    <t xml:space="preserve">AZYTROMICINUM </t>
  </si>
  <si>
    <t xml:space="preserve">CEFIXIMUM </t>
  </si>
  <si>
    <t>CEFOPERAZONUM</t>
  </si>
  <si>
    <t xml:space="preserve">CEFTRIAXONUM </t>
  </si>
  <si>
    <t xml:space="preserve">CEFUROXIMUM </t>
  </si>
  <si>
    <t>pulb.pt sol inj sau echivalent</t>
  </si>
  <si>
    <t>1,5g</t>
  </si>
  <si>
    <t xml:space="preserve">CLARITHROMYCINUM </t>
  </si>
  <si>
    <t>DOXYCYCLINUM</t>
  </si>
  <si>
    <t xml:space="preserve">GENTAMICINUM </t>
  </si>
  <si>
    <t>80mg/2ml</t>
  </si>
  <si>
    <t>500mg/ 100ml</t>
  </si>
  <si>
    <t xml:space="preserve">MEROPENEM </t>
  </si>
  <si>
    <t xml:space="preserve">NORFLOXACINUM </t>
  </si>
  <si>
    <t xml:space="preserve">OXACILLINUM </t>
  </si>
  <si>
    <t xml:space="preserve">RIFAXIMINUM </t>
  </si>
  <si>
    <t>VANCOMYCINUM</t>
  </si>
  <si>
    <t>pulb.pt sol.perf</t>
  </si>
  <si>
    <t xml:space="preserve">Total cod CPV 33651100-9 </t>
  </si>
  <si>
    <t>33651600-4 VACCINURI</t>
  </si>
  <si>
    <t>VACCIN TETANIC ADSORBIT</t>
  </si>
  <si>
    <t>33651600-4</t>
  </si>
  <si>
    <t>fiola sau seringa preumpluta</t>
  </si>
  <si>
    <t>susp.inj</t>
  </si>
  <si>
    <t>0,5ml</t>
  </si>
  <si>
    <t>Total cod CPV 33651600-4</t>
  </si>
  <si>
    <t>VALOAREA TOTALA 33650000-1 ANTIINFECTIOASE GENERALE PENTRU UZ SISTEMIC, VACCINURI, ANTINEOPLAZICE SI IMUNOMODULATOARE</t>
  </si>
  <si>
    <t>33660000-4 MEDICAMENTE PENTRU SISTEMUL NERVOS SI ORGANELE SENZORIALE</t>
  </si>
  <si>
    <t xml:space="preserve">33661100-2 ANESTEZICE </t>
  </si>
  <si>
    <t xml:space="preserve">BUPIVACAINUM SPINAL HEAVY </t>
  </si>
  <si>
    <t>33661100-2</t>
  </si>
  <si>
    <t>20mg/4ml</t>
  </si>
  <si>
    <t xml:space="preserve">ETOMIDATUM </t>
  </si>
  <si>
    <t>emulsie inj.</t>
  </si>
  <si>
    <t>20mg/10ml</t>
  </si>
  <si>
    <t>KETAMINUM</t>
  </si>
  <si>
    <t>500mg/ 10ml</t>
  </si>
  <si>
    <t xml:space="preserve">LIDOCAINUM </t>
  </si>
  <si>
    <t>LIDOCAINUM</t>
  </si>
  <si>
    <t>spray cutanat</t>
  </si>
  <si>
    <t xml:space="preserve">SEVOFLURANUM </t>
  </si>
  <si>
    <t>lichid pt vapori de inhal.</t>
  </si>
  <si>
    <t>Total cod CPV 33661100-2</t>
  </si>
  <si>
    <t xml:space="preserve">33661200-3 ANALGEZICE </t>
  </si>
  <si>
    <t xml:space="preserve">COMBINATII: ALGIFEN </t>
  </si>
  <si>
    <t>33661200-3</t>
  </si>
  <si>
    <t xml:space="preserve">COMBINATII: PIAFEN </t>
  </si>
  <si>
    <t>37,5mg/ 325mg</t>
  </si>
  <si>
    <t xml:space="preserve">METHAMIZOLUM NATRICUM </t>
  </si>
  <si>
    <t>1g/2ml</t>
  </si>
  <si>
    <t xml:space="preserve">PARACETAMOLUM </t>
  </si>
  <si>
    <t>PETHIDINUM</t>
  </si>
  <si>
    <t>TRAMADOLUM</t>
  </si>
  <si>
    <t xml:space="preserve">Total cod CPV 33661200-3 </t>
  </si>
  <si>
    <t xml:space="preserve">33661300-4 ANTIEPILEPTICE                  </t>
  </si>
  <si>
    <t>33661300-4</t>
  </si>
  <si>
    <t xml:space="preserve">CARBAMAZEPINUM </t>
  </si>
  <si>
    <t>CLONAZEPAMUM</t>
  </si>
  <si>
    <t xml:space="preserve">GABAPENTINUM </t>
  </si>
  <si>
    <t>PHENOBARBITALUM</t>
  </si>
  <si>
    <t>Total cod CPV 33661300-4</t>
  </si>
  <si>
    <t xml:space="preserve">33661500-6 PSIHOLEPTICE             </t>
  </si>
  <si>
    <t xml:space="preserve">ALPRAZOLAMUM </t>
  </si>
  <si>
    <t>33661500-6</t>
  </si>
  <si>
    <t>0,50mg</t>
  </si>
  <si>
    <t>BROMAZEPAMUM</t>
  </si>
  <si>
    <t xml:space="preserve">DIAZEPAMUM </t>
  </si>
  <si>
    <t>HALOPERIDOLUM</t>
  </si>
  <si>
    <t>solutie orala</t>
  </si>
  <si>
    <t>2mg/ml x 10ml</t>
  </si>
  <si>
    <t>TIAPRIDUM</t>
  </si>
  <si>
    <t>ZOPICLONUM</t>
  </si>
  <si>
    <t xml:space="preserve">Total cod CPV 33661500-6 </t>
  </si>
  <si>
    <t xml:space="preserve">33661600-7 PSIHOANALEPTICE             </t>
  </si>
  <si>
    <t>33661600-7</t>
  </si>
  <si>
    <t xml:space="preserve">PIRACETAMUM </t>
  </si>
  <si>
    <t>1g/5ml</t>
  </si>
  <si>
    <t xml:space="preserve">SERTRALINUM </t>
  </si>
  <si>
    <t xml:space="preserve">VINPOCETINUM </t>
  </si>
  <si>
    <t>VINPOCETINUM</t>
  </si>
  <si>
    <t xml:space="preserve">Total cod CPV 33661600-7 </t>
  </si>
  <si>
    <t>33661700-8 ALTE MEDICAMENTE PENTRU SISTEMUL NERVOS</t>
  </si>
  <si>
    <t>33661700-8</t>
  </si>
  <si>
    <t xml:space="preserve">BETAHISTINUM </t>
  </si>
  <si>
    <t>24mg</t>
  </si>
  <si>
    <t xml:space="preserve">NEOSTIGMINI METILSULFAS </t>
  </si>
  <si>
    <t xml:space="preserve">Total cod CPV 33661700-8 </t>
  </si>
  <si>
    <t>33662100-9 MEDICAMENTE OFTALMOLOGICE</t>
  </si>
  <si>
    <t>CIPROFLOXACINUM</t>
  </si>
  <si>
    <t>33662100-9</t>
  </si>
  <si>
    <t>flacon x 5ml</t>
  </si>
  <si>
    <t>sol.oftalmica/ auriculara</t>
  </si>
  <si>
    <t>sol.oftalmica</t>
  </si>
  <si>
    <t>unguent oftalmic</t>
  </si>
  <si>
    <t>flacon x 10ml</t>
  </si>
  <si>
    <t>TOBRAMICINUM</t>
  </si>
  <si>
    <t>tub x 3,5g</t>
  </si>
  <si>
    <t xml:space="preserve">TROPICAMIDUM </t>
  </si>
  <si>
    <t xml:space="preserve">Total cod CPV 33662100-9 </t>
  </si>
  <si>
    <t>VALOAREA TOTALA 33660000-4 MEDICAMENTE PENTRU SISTEMUL NERVOS SI ORGANELE SENZORIALE</t>
  </si>
  <si>
    <t>33670000-7 MEDICAMENTE PENTRU SISTEMUL RESPIRATOR</t>
  </si>
  <si>
    <t>33673000-8 MEDICAMENTE IMPOTRIVA MALADIILOR OBSTRUCTIVE ALE CAILOR RESPIRATORII</t>
  </si>
  <si>
    <t xml:space="preserve">AMYNOPHYLLINUM  </t>
  </si>
  <si>
    <t>33673000-8</t>
  </si>
  <si>
    <t>sol. Inj.</t>
  </si>
  <si>
    <t>240mg/ 10ml</t>
  </si>
  <si>
    <t>AMYNOPHYLLINUM</t>
  </si>
  <si>
    <t xml:space="preserve">COMBINATII: BIXTONIM </t>
  </si>
  <si>
    <t>sol.nazala</t>
  </si>
  <si>
    <t xml:space="preserve">EPHEDRINI HYDROCHLORIDUM </t>
  </si>
  <si>
    <t>33674000-5</t>
  </si>
  <si>
    <t xml:space="preserve">SALBUTAMOLUM </t>
  </si>
  <si>
    <t xml:space="preserve">flacon </t>
  </si>
  <si>
    <t>aerosol</t>
  </si>
  <si>
    <t>100microgr/ doza x 200doze</t>
  </si>
  <si>
    <t>XYLOMETAZOLINUM sol ext;0,1%</t>
  </si>
  <si>
    <t xml:space="preserve">Total cod CPV 33673000-8 </t>
  </si>
  <si>
    <t>33674000-5 MEDICAMENTE IMPOTRIVA TUSEI SI A GUTURAIULUI</t>
  </si>
  <si>
    <t xml:space="preserve">ACETYLCYSTEINUM </t>
  </si>
  <si>
    <t xml:space="preserve">BROMHEXINUM </t>
  </si>
  <si>
    <t xml:space="preserve">DEXTROMETHORPANUM </t>
  </si>
  <si>
    <t>Total cod CPV 33674000-5</t>
  </si>
  <si>
    <t xml:space="preserve"> 33675000-2 ANTIHISTAMINICE PENTRU UZ SISTEMIC</t>
  </si>
  <si>
    <t>33675000-2</t>
  </si>
  <si>
    <t xml:space="preserve">DESLORATADINUM </t>
  </si>
  <si>
    <t>compr sau echivalent</t>
  </si>
  <si>
    <t xml:space="preserve">Total cod CPV 33675000-2 </t>
  </si>
  <si>
    <t>VALOAREA TOTALA 33670000-7 MEDICAMENTE PENTRU SISTEMUL RESPIRATOR</t>
  </si>
  <si>
    <t>336900000-3 DIVERSE MEDICAMENTE</t>
  </si>
  <si>
    <t>33691100-1 ANTIPROTOZOARE</t>
  </si>
  <si>
    <t>METRONIDAZOLUM</t>
  </si>
  <si>
    <t>33691100-1</t>
  </si>
  <si>
    <t xml:space="preserve">METRONIDAZOLUM </t>
  </si>
  <si>
    <t xml:space="preserve">Total cod CPV 33691100-1 </t>
  </si>
  <si>
    <t>33692210-2 SOLUTII PENTRU NUTRITIE PARENTERALA</t>
  </si>
  <si>
    <t>33692210-2</t>
  </si>
  <si>
    <t xml:space="preserve">GLUCOSUM </t>
  </si>
  <si>
    <t>flacon sau punga  x 250ml</t>
  </si>
  <si>
    <t>flacon sau punga  x 500ml</t>
  </si>
  <si>
    <t xml:space="preserve">Total cod CPV 33692210-2 </t>
  </si>
  <si>
    <t xml:space="preserve">33692400-1 SOLUTII PENTRU PERFUZII  </t>
  </si>
  <si>
    <t xml:space="preserve">ALBUMINA UMANA </t>
  </si>
  <si>
    <t>33692400-1</t>
  </si>
  <si>
    <t>flacon x 100ml</t>
  </si>
  <si>
    <t xml:space="preserve">COMBINATII:GELATINA SUCCINILATA </t>
  </si>
  <si>
    <t xml:space="preserve">COMBINATII:SOL. RINGER </t>
  </si>
  <si>
    <t>flacon sau punga x 500ml</t>
  </si>
  <si>
    <t>HYDROXYETHYL-AMIDON</t>
  </si>
  <si>
    <t xml:space="preserve">KALII CHLORIDUM </t>
  </si>
  <si>
    <t xml:space="preserve">NATRII CHLORIDUM </t>
  </si>
  <si>
    <t>flacon sau punga x 250ml</t>
  </si>
  <si>
    <t>NATRII HYDROGENICARBONAS</t>
  </si>
  <si>
    <t>1g/100ml</t>
  </si>
  <si>
    <t xml:space="preserve">Total cod CPV 33692400-1 </t>
  </si>
  <si>
    <t xml:space="preserve">33692500-2 SOLUTII INJECTABILE </t>
  </si>
  <si>
    <t xml:space="preserve">DOBUTAMINUM </t>
  </si>
  <si>
    <t>DOPAMINUM</t>
  </si>
  <si>
    <t>GLUCOSUM</t>
  </si>
  <si>
    <t>3300mg/ 10ml</t>
  </si>
  <si>
    <t xml:space="preserve">NALOXON </t>
  </si>
  <si>
    <t xml:space="preserve">NORADRENALINUM </t>
  </si>
  <si>
    <t xml:space="preserve">Total cod CPV 33692500-2 </t>
  </si>
  <si>
    <t>VALOAREA TOTALA 336900000-3 DIVERSE MEDICAMENTE</t>
  </si>
  <si>
    <t>Elaborat,</t>
  </si>
  <si>
    <t>Asistent Farmacie :GL-Gina Valentina Carp</t>
  </si>
  <si>
    <t xml:space="preserve">BISOPROLOL </t>
  </si>
  <si>
    <t>flacon sau punga x 1000ml</t>
  </si>
  <si>
    <t>METOPROLOLUM SUCCINAT</t>
  </si>
  <si>
    <t>47,5mg</t>
  </si>
  <si>
    <t xml:space="preserve">ACIDUM FUSIDICUM +BETAMETHAZONUM </t>
  </si>
  <si>
    <t>33621100-1</t>
  </si>
  <si>
    <t>5000ui/ 1ml</t>
  </si>
  <si>
    <t>NR. LOT</t>
  </si>
  <si>
    <t>COMBINATII: DEZINFECTANTI URINARI</t>
  </si>
  <si>
    <t>2100 mg</t>
  </si>
  <si>
    <t>Forma farm.</t>
  </si>
  <si>
    <t>1,5mg/ 5ml</t>
  </si>
  <si>
    <t>250mg/ 2ml</t>
  </si>
  <si>
    <t>10mg/ 1ml</t>
  </si>
  <si>
    <t>100mg/ 5ml</t>
  </si>
  <si>
    <t>150mg/ 3ml</t>
  </si>
  <si>
    <t xml:space="preserve">ASPARTAT DE POTASIU + ASPARTAT DE MAGNEZIU </t>
  </si>
  <si>
    <t>10mg/ 10ml</t>
  </si>
  <si>
    <t xml:space="preserve">COMBINATII: ACTOVEGIN </t>
  </si>
  <si>
    <t>200mg/ 5ml</t>
  </si>
  <si>
    <t xml:space="preserve">COMBINATII: DIOSIMINUM+ HESPERIDINA </t>
  </si>
  <si>
    <t>COMBINATII: DIPROGENTA</t>
  </si>
  <si>
    <t xml:space="preserve">COMBINATII: BENZALCONIU + CLORHEXIDINA </t>
  </si>
  <si>
    <t>flacon+ fiola solv.</t>
  </si>
  <si>
    <t>fiola +solv.</t>
  </si>
  <si>
    <t>COMBINATII: TRAMADOL+ PARACETAMOL</t>
  </si>
  <si>
    <t>200mg/ 2ml</t>
  </si>
  <si>
    <t>50mg/ 10ml</t>
  </si>
  <si>
    <t>0,5mg/ 1ml</t>
  </si>
  <si>
    <t>COMBINATII:  AMINOACIZI HEPA</t>
  </si>
  <si>
    <t>9g/ 1000ml</t>
  </si>
  <si>
    <t>2,25g/ 250ml</t>
  </si>
  <si>
    <t>4,5g/ 500ml</t>
  </si>
  <si>
    <t>20g/ 100ml</t>
  </si>
  <si>
    <t>0,4mg/ 1ml</t>
  </si>
  <si>
    <t>5,85%; 20ml</t>
  </si>
  <si>
    <t>COMBINAŢII: AMINOACIZI +ELECTROLITI</t>
  </si>
  <si>
    <t>TOTAL GENERAL Valoare estimata/cantit.maxima lei fara TVA</t>
  </si>
  <si>
    <t>250mg/  50ml</t>
  </si>
  <si>
    <t>60mg/ 0,6ml</t>
  </si>
  <si>
    <t>COMBINATII: FOSFAT DE CODEINA+ GUAIACONSULFONAT DE POTASIU</t>
  </si>
  <si>
    <t>7,5mg/120mg</t>
  </si>
  <si>
    <t xml:space="preserve">COMBINATII-PROBIOTIC </t>
  </si>
  <si>
    <t>caps</t>
  </si>
  <si>
    <t>HYDROXYCHLOROQUINUM</t>
  </si>
  <si>
    <t>200 mg</t>
  </si>
  <si>
    <t>VITAMINA C +ZINC +VITAMINA D</t>
  </si>
  <si>
    <t>capsule</t>
  </si>
  <si>
    <r>
      <t>300mg +10mg +10</t>
    </r>
    <r>
      <rPr>
        <sz val="8"/>
        <color indexed="8"/>
        <rFont val="Calibri"/>
        <family val="2"/>
      </rPr>
      <t>µ</t>
    </r>
    <r>
      <rPr>
        <sz val="8"/>
        <color indexed="8"/>
        <rFont val="Cambria"/>
        <family val="1"/>
        <charset val="238"/>
      </rPr>
      <t>g</t>
    </r>
  </si>
  <si>
    <t xml:space="preserve">DIOSMECTITA </t>
  </si>
  <si>
    <t>pulb pt suspensie orala</t>
  </si>
  <si>
    <t>3g</t>
  </si>
  <si>
    <t>COMBINATII (TIROTRICINA +CLORHIDRAT LIDOCAINA +DIGLUCONAT CLORHEXIDINA)</t>
  </si>
  <si>
    <t>compr de supt</t>
  </si>
  <si>
    <t>0,5mg +1mg +1mg</t>
  </si>
  <si>
    <t>Farmacist Sef: GL-Sorina Stoian</t>
  </si>
  <si>
    <t>fiola (4 ml sau 8ml)</t>
  </si>
  <si>
    <t>APA PENTRU PREPARATE INJECTABILE</t>
  </si>
  <si>
    <t>solv.pt.uz parenteral</t>
  </si>
  <si>
    <t>10 ml</t>
  </si>
  <si>
    <t>1,5 mg</t>
  </si>
  <si>
    <t>PYRIDOXINUM</t>
  </si>
  <si>
    <t>250mg/ 5ml</t>
  </si>
  <si>
    <t>Cant. Max.  acord cadru</t>
  </si>
  <si>
    <t xml:space="preserve">Total cant. Min. acord cadru  </t>
  </si>
  <si>
    <t xml:space="preserve">Total cant. Max. acord cadru  </t>
  </si>
  <si>
    <t>Valoare cantit. Min. fara TVA</t>
  </si>
  <si>
    <t>Cant. Max.ce ar putea face obiectul unui contract subsecvent</t>
  </si>
  <si>
    <t>Valoarea celui mai mare contract subsecvent</t>
  </si>
  <si>
    <t xml:space="preserve"> 33620000-2 MEDICAMENTE PENTRU SANGE, PENTRU ORGANELE HEMATOLEPTICE SI PENTRU SISTEMUL CARDIOVASCULAR</t>
  </si>
  <si>
    <t>Sp. Gen CF Galati</t>
  </si>
  <si>
    <t>Sect. Ext BZ</t>
  </si>
  <si>
    <t>Sp.Gen CF Galati +Sect.Ext.BZ</t>
  </si>
  <si>
    <t xml:space="preserve">Pret unitar estimat </t>
  </si>
  <si>
    <t>Valoare cantit. Max. fara TVA</t>
  </si>
  <si>
    <t>40mg/ 2ml</t>
  </si>
  <si>
    <t>10mg/ 2ml</t>
  </si>
  <si>
    <t>4mg/ 2ml</t>
  </si>
  <si>
    <t>25000 ui</t>
  </si>
  <si>
    <t>1mg/ 1ml</t>
  </si>
  <si>
    <t>20mg/ 2ml</t>
  </si>
  <si>
    <t>5mg/ 5ml</t>
  </si>
  <si>
    <t>5mg/ 2ml</t>
  </si>
  <si>
    <t>5mg/ 2mg</t>
  </si>
  <si>
    <t>50mg/ 2ml</t>
  </si>
  <si>
    <t>75mg/ 3ml</t>
  </si>
  <si>
    <t>80mg/ 2ml</t>
  </si>
  <si>
    <t>50mg/ 1ml</t>
  </si>
  <si>
    <t>Cant. Min. ce ar putea face obiectul unui contract subsecvent</t>
  </si>
  <si>
    <t xml:space="preserve">COMBINATII:ARGININĂ SORBITOL </t>
  </si>
  <si>
    <t>COMBINATII:FERMENTI BILIARI</t>
  </si>
  <si>
    <t>COMBINATII:FERMENTI DIGESTIVI</t>
  </si>
  <si>
    <t xml:space="preserve">COMBINATII: NIDOFLOR </t>
  </si>
  <si>
    <t xml:space="preserve">COMBINATII: NEOPREOL </t>
  </si>
  <si>
    <t>Cant. Min.    acord cadru</t>
  </si>
  <si>
    <t>ANEXA 1 LA CAIETUL DE SARCINI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</si>
</sst>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l_e_i_-;\-* #,##0.00\ _l_e_i_-;_-* &quot;-&quot;??\ _l_e_i_-;_-@_-"/>
    <numFmt numFmtId="164" formatCode="0.0000"/>
    <numFmt numFmtId="165" formatCode="_-* #,##0\ _L_E_I_-;\-* #,##0\ _L_E_I_-;_-* &quot;-&quot;??\ _L_E_I_-;_-@_-"/>
    <numFmt numFmtId="166" formatCode="0;[Red]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mbria"/>
      <family val="1"/>
    </font>
    <font>
      <b/>
      <sz val="8"/>
      <name val="Cambria"/>
      <family val="1"/>
    </font>
    <font>
      <b/>
      <sz val="8"/>
      <name val="Cambria"/>
      <family val="1"/>
      <charset val="238"/>
    </font>
    <font>
      <sz val="8"/>
      <name val="Cambria"/>
      <family val="1"/>
      <charset val="238"/>
    </font>
    <font>
      <sz val="8"/>
      <name val="Arial"/>
      <family val="2"/>
    </font>
    <font>
      <sz val="8"/>
      <color indexed="8"/>
      <name val="Cambria"/>
      <family val="1"/>
    </font>
    <font>
      <sz val="8"/>
      <color indexed="8"/>
      <name val="Cambria"/>
      <family val="1"/>
      <charset val="238"/>
    </font>
    <font>
      <b/>
      <sz val="8"/>
      <color indexed="8"/>
      <name val="Cambria"/>
      <family val="1"/>
    </font>
    <font>
      <sz val="8"/>
      <color rgb="FFFF000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color theme="1"/>
      <name val="Cambria"/>
      <family val="1"/>
      <charset val="238"/>
    </font>
    <font>
      <b/>
      <u/>
      <sz val="8"/>
      <name val="Arial"/>
      <family val="2"/>
    </font>
    <font>
      <b/>
      <i/>
      <sz val="8"/>
      <color indexed="8"/>
      <name val="Cambria"/>
      <family val="1"/>
      <charset val="238"/>
    </font>
    <font>
      <sz val="8"/>
      <color theme="1"/>
      <name val="Calibri"/>
      <family val="2"/>
      <scheme val="minor"/>
    </font>
    <font>
      <sz val="8"/>
      <color theme="1"/>
      <name val="Cambria"/>
      <family val="1"/>
      <charset val="238"/>
      <scheme val="major"/>
    </font>
    <font>
      <sz val="8"/>
      <color theme="1"/>
      <name val="Calibri"/>
      <family val="2"/>
      <charset val="238"/>
      <scheme val="minor"/>
    </font>
    <font>
      <b/>
      <sz val="8"/>
      <color theme="1"/>
      <name val="Cambria"/>
      <family val="1"/>
      <charset val="238"/>
      <scheme val="major"/>
    </font>
    <font>
      <b/>
      <i/>
      <sz val="8"/>
      <name val="Cambria"/>
      <family val="1"/>
      <charset val="238"/>
    </font>
    <font>
      <sz val="8"/>
      <color indexed="10"/>
      <name val="Arial"/>
      <family val="2"/>
    </font>
    <font>
      <sz val="8"/>
      <color rgb="FFFF0000"/>
      <name val="Cambria"/>
      <family val="1"/>
      <charset val="238"/>
    </font>
    <font>
      <b/>
      <sz val="8"/>
      <color indexed="8"/>
      <name val="Cambria"/>
      <family val="1"/>
      <charset val="238"/>
    </font>
    <font>
      <i/>
      <sz val="8"/>
      <color indexed="8"/>
      <name val="Cambria"/>
      <family val="1"/>
      <charset val="238"/>
    </font>
    <font>
      <sz val="8"/>
      <color theme="1"/>
      <name val="Arial"/>
      <family val="2"/>
    </font>
    <font>
      <b/>
      <u/>
      <sz val="8"/>
      <name val="Cambria"/>
      <family val="1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mbria"/>
      <family val="1"/>
      <charset val="238"/>
    </font>
    <font>
      <sz val="8"/>
      <color indexed="8"/>
      <name val="Calibri"/>
      <family val="2"/>
    </font>
    <font>
      <b/>
      <i/>
      <sz val="8"/>
      <color rgb="FFFF0000"/>
      <name val="Cambria"/>
      <family val="1"/>
    </font>
    <font>
      <b/>
      <i/>
      <sz val="8"/>
      <name val="Cambria"/>
      <family val="1"/>
    </font>
    <font>
      <b/>
      <i/>
      <sz val="8"/>
      <color indexed="8"/>
      <name val="Cambria"/>
      <family val="1"/>
    </font>
    <font>
      <sz val="8"/>
      <color rgb="FFFF0000"/>
      <name val="Cambria"/>
      <family val="1"/>
    </font>
    <font>
      <sz val="8"/>
      <color indexed="56"/>
      <name val="Cambria"/>
      <family val="1"/>
      <charset val="238"/>
    </font>
    <font>
      <b/>
      <sz val="8"/>
      <color indexed="8"/>
      <name val="Arial"/>
      <family val="2"/>
    </font>
    <font>
      <i/>
      <sz val="8"/>
      <name val="Arial"/>
      <family val="2"/>
    </font>
    <font>
      <i/>
      <sz val="8"/>
      <name val="Cambria"/>
      <family val="1"/>
      <charset val="238"/>
    </font>
    <font>
      <u/>
      <sz val="8"/>
      <name val="Arial"/>
      <family val="2"/>
    </font>
    <font>
      <u/>
      <sz val="8"/>
      <name val="Cambria"/>
      <family val="1"/>
      <charset val="238"/>
    </font>
    <font>
      <b/>
      <sz val="8"/>
      <color theme="1"/>
      <name val="Calibri"/>
      <family val="2"/>
      <scheme val="minor"/>
    </font>
    <font>
      <b/>
      <sz val="12"/>
      <name val="Cambria"/>
      <family val="1"/>
    </font>
    <font>
      <sz val="12"/>
      <color theme="1"/>
      <name val="Calibri"/>
      <family val="2"/>
      <charset val="238"/>
      <scheme val="minor"/>
    </font>
    <font>
      <sz val="8"/>
      <color rgb="FF333333"/>
      <name val="Cambria"/>
      <family val="1"/>
      <scheme val="major"/>
    </font>
    <font>
      <sz val="10"/>
      <name val="Cambria"/>
      <family val="1"/>
      <charset val="238"/>
    </font>
    <font>
      <sz val="8"/>
      <name val="Calibri"/>
      <family val="2"/>
      <scheme val="minor"/>
    </font>
    <font>
      <sz val="8"/>
      <name val="Cambria"/>
      <family val="1"/>
      <charset val="238"/>
      <scheme val="major"/>
    </font>
    <font>
      <sz val="11"/>
      <name val="Calibri"/>
      <family val="2"/>
      <scheme val="minor"/>
    </font>
    <font>
      <b/>
      <sz val="7"/>
      <color theme="1"/>
      <name val="Cambria"/>
      <family val="1"/>
      <charset val="238"/>
    </font>
    <font>
      <sz val="7.5"/>
      <color indexed="8"/>
      <name val="Cambria"/>
      <family val="1"/>
      <charset val="238"/>
    </font>
    <font>
      <sz val="7"/>
      <color indexed="8"/>
      <name val="Cambria"/>
      <family val="1"/>
      <charset val="238"/>
    </font>
    <font>
      <sz val="7"/>
      <color theme="1"/>
      <name val="Calibri"/>
      <family val="2"/>
      <scheme val="minor"/>
    </font>
    <font>
      <sz val="7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9">
    <xf numFmtId="0" fontId="0" fillId="0" borderId="0" xfId="0"/>
    <xf numFmtId="0" fontId="2" fillId="0" borderId="0" xfId="0" applyFont="1"/>
    <xf numFmtId="165" fontId="4" fillId="2" borderId="0" xfId="1" applyNumberFormat="1" applyFont="1" applyFill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12" fillId="2" borderId="1" xfId="0" applyFont="1" applyFill="1" applyBorder="1"/>
    <xf numFmtId="0" fontId="13" fillId="2" borderId="1" xfId="0" applyFont="1" applyFill="1" applyBorder="1"/>
    <xf numFmtId="0" fontId="10" fillId="2" borderId="1" xfId="0" applyFont="1" applyFill="1" applyBorder="1"/>
    <xf numFmtId="0" fontId="1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5" fillId="2" borderId="1" xfId="0" applyFont="1" applyFill="1" applyBorder="1"/>
    <xf numFmtId="165" fontId="4" fillId="2" borderId="1" xfId="1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3" fillId="2" borderId="0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7" fillId="0" borderId="0" xfId="0" applyFont="1"/>
    <xf numFmtId="164" fontId="6" fillId="2" borderId="0" xfId="1" applyNumberFormat="1" applyFont="1" applyFill="1" applyAlignment="1">
      <alignment horizontal="right" vertical="center"/>
    </xf>
    <xf numFmtId="164" fontId="6" fillId="2" borderId="0" xfId="1" applyNumberFormat="1" applyFont="1" applyFill="1" applyAlignment="1">
      <alignment horizontal="right" vertical="center" shrinkToFit="1"/>
    </xf>
    <xf numFmtId="0" fontId="6" fillId="2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 wrapText="1"/>
    </xf>
    <xf numFmtId="164" fontId="3" fillId="2" borderId="1" xfId="1" applyNumberFormat="1" applyFont="1" applyFill="1" applyBorder="1" applyAlignment="1">
      <alignment horizontal="right" vertical="center" wrapText="1"/>
    </xf>
    <xf numFmtId="1" fontId="9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/>
    </xf>
    <xf numFmtId="164" fontId="6" fillId="2" borderId="1" xfId="1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/>
    </xf>
    <xf numFmtId="164" fontId="9" fillId="2" borderId="1" xfId="1" applyNumberFormat="1" applyFont="1" applyFill="1" applyBorder="1" applyAlignment="1">
      <alignment horizontal="right" vertical="center"/>
    </xf>
    <xf numFmtId="1" fontId="9" fillId="0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/>
    </xf>
    <xf numFmtId="1" fontId="9" fillId="2" borderId="1" xfId="0" applyNumberFormat="1" applyFont="1" applyFill="1" applyBorder="1" applyAlignment="1">
      <alignment horizontal="right" vertical="center"/>
    </xf>
    <xf numFmtId="164" fontId="23" fillId="2" borderId="1" xfId="1" applyNumberFormat="1" applyFont="1" applyFill="1" applyBorder="1" applyAlignment="1">
      <alignment horizontal="right" vertical="center" wrapText="1"/>
    </xf>
    <xf numFmtId="164" fontId="25" fillId="2" borderId="1" xfId="1" applyNumberFormat="1" applyFont="1" applyFill="1" applyBorder="1" applyAlignment="1">
      <alignment horizontal="right" vertical="center" wrapText="1"/>
    </xf>
    <xf numFmtId="1" fontId="12" fillId="2" borderId="1" xfId="0" applyNumberFormat="1" applyFont="1" applyFill="1" applyBorder="1" applyAlignment="1">
      <alignment horizontal="right" vertical="center"/>
    </xf>
    <xf numFmtId="9" fontId="9" fillId="2" borderId="1" xfId="0" applyNumberFormat="1" applyFont="1" applyFill="1" applyBorder="1" applyAlignment="1">
      <alignment horizontal="center" vertical="center" wrapText="1"/>
    </xf>
    <xf numFmtId="1" fontId="23" fillId="2" borderId="1" xfId="0" applyNumberFormat="1" applyFont="1" applyFill="1" applyBorder="1" applyAlignment="1">
      <alignment horizontal="right" vertical="center"/>
    </xf>
    <xf numFmtId="164" fontId="14" fillId="2" borderId="1" xfId="1" applyNumberFormat="1" applyFont="1" applyFill="1" applyBorder="1" applyAlignment="1">
      <alignment horizontal="right" vertical="center" wrapText="1"/>
    </xf>
    <xf numFmtId="0" fontId="17" fillId="2" borderId="1" xfId="0" applyFont="1" applyFill="1" applyBorder="1" applyAlignment="1">
      <alignment horizontal="right" vertical="center"/>
    </xf>
    <xf numFmtId="1" fontId="11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 shrinkToFit="1"/>
    </xf>
    <xf numFmtId="10" fontId="9" fillId="2" borderId="1" xfId="0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right" vertical="center"/>
    </xf>
    <xf numFmtId="1" fontId="6" fillId="2" borderId="0" xfId="0" applyNumberFormat="1" applyFont="1" applyFill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1" fontId="17" fillId="2" borderId="1" xfId="0" applyNumberFormat="1" applyFont="1" applyFill="1" applyBorder="1" applyAlignment="1">
      <alignment horizontal="right" vertical="center"/>
    </xf>
    <xf numFmtId="0" fontId="28" fillId="2" borderId="1" xfId="0" applyFont="1" applyFill="1" applyBorder="1" applyAlignment="1"/>
    <xf numFmtId="0" fontId="9" fillId="2" borderId="1" xfId="0" applyFont="1" applyFill="1" applyBorder="1" applyAlignment="1">
      <alignment horizontal="left" vertical="center" wrapText="1"/>
    </xf>
    <xf numFmtId="1" fontId="6" fillId="2" borderId="0" xfId="0" applyNumberFormat="1" applyFont="1" applyFill="1" applyBorder="1" applyAlignment="1">
      <alignment horizontal="right" vertical="center"/>
    </xf>
    <xf numFmtId="1" fontId="3" fillId="2" borderId="0" xfId="0" applyNumberFormat="1" applyFont="1" applyFill="1" applyBorder="1" applyAlignment="1">
      <alignment horizontal="right" vertical="center"/>
    </xf>
    <xf numFmtId="164" fontId="6" fillId="2" borderId="0" xfId="1" applyNumberFormat="1" applyFont="1" applyFill="1" applyBorder="1" applyAlignment="1">
      <alignment horizontal="right" vertical="center"/>
    </xf>
    <xf numFmtId="1" fontId="3" fillId="2" borderId="0" xfId="0" applyNumberFormat="1" applyFont="1" applyFill="1" applyAlignment="1">
      <alignment horizontal="right" vertical="center" wrapText="1"/>
    </xf>
    <xf numFmtId="164" fontId="14" fillId="2" borderId="0" xfId="1" applyNumberFormat="1" applyFont="1" applyFill="1" applyAlignment="1">
      <alignment horizontal="right" vertical="center"/>
    </xf>
    <xf numFmtId="1" fontId="14" fillId="2" borderId="0" xfId="0" applyNumberFormat="1" applyFont="1" applyFill="1" applyAlignment="1">
      <alignment horizontal="right" vertical="center"/>
    </xf>
    <xf numFmtId="1" fontId="17" fillId="2" borderId="0" xfId="0" applyNumberFormat="1" applyFont="1" applyFill="1" applyAlignment="1">
      <alignment horizontal="right" vertical="center"/>
    </xf>
    <xf numFmtId="0" fontId="17" fillId="0" borderId="0" xfId="0" applyFont="1" applyAlignment="1">
      <alignment horizontal="right" vertical="center"/>
    </xf>
    <xf numFmtId="2" fontId="18" fillId="2" borderId="0" xfId="0" applyNumberFormat="1" applyFont="1" applyFill="1" applyAlignment="1">
      <alignment horizontal="right" vertical="center"/>
    </xf>
    <xf numFmtId="2" fontId="18" fillId="2" borderId="0" xfId="0" applyNumberFormat="1" applyFont="1" applyFill="1" applyAlignment="1">
      <alignment horizontal="right" vertical="center" shrinkToFit="1"/>
    </xf>
    <xf numFmtId="2" fontId="18" fillId="2" borderId="1" xfId="0" applyNumberFormat="1" applyFont="1" applyFill="1" applyBorder="1" applyAlignment="1">
      <alignment horizontal="right" vertical="center"/>
    </xf>
    <xf numFmtId="2" fontId="17" fillId="0" borderId="0" xfId="0" applyNumberFormat="1" applyFont="1" applyAlignment="1">
      <alignment horizontal="right" vertical="center"/>
    </xf>
    <xf numFmtId="165" fontId="4" fillId="2" borderId="0" xfId="1" applyNumberFormat="1" applyFont="1" applyFill="1" applyAlignment="1">
      <alignment horizontal="left" vertical="center" shrinkToFi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31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165" fontId="4" fillId="2" borderId="1" xfId="1" applyNumberFormat="1" applyFont="1" applyFill="1" applyBorder="1" applyAlignment="1">
      <alignment horizontal="left"/>
    </xf>
    <xf numFmtId="0" fontId="32" fillId="2" borderId="1" xfId="0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left"/>
    </xf>
    <xf numFmtId="0" fontId="31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/>
    <xf numFmtId="0" fontId="33" fillId="2" borderId="1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Alignment="1">
      <alignment vertical="center"/>
    </xf>
    <xf numFmtId="165" fontId="4" fillId="2" borderId="0" xfId="1" applyNumberFormat="1" applyFont="1" applyFill="1" applyAlignment="1">
      <alignment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0" fontId="27" fillId="2" borderId="1" xfId="0" applyFont="1" applyFill="1" applyBorder="1" applyAlignment="1">
      <alignment horizontal="center" vertical="center" wrapText="1"/>
    </xf>
    <xf numFmtId="166" fontId="4" fillId="2" borderId="1" xfId="1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0" fontId="35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17" fillId="0" borderId="0" xfId="0" applyFont="1" applyAlignment="1">
      <alignment vertical="center"/>
    </xf>
    <xf numFmtId="2" fontId="18" fillId="4" borderId="1" xfId="0" applyNumberFormat="1" applyFont="1" applyFill="1" applyBorder="1" applyAlignment="1">
      <alignment horizontal="right" vertical="center"/>
    </xf>
    <xf numFmtId="0" fontId="21" fillId="2" borderId="1" xfId="0" applyFont="1" applyFill="1" applyBorder="1" applyAlignment="1">
      <alignment horizontal="left" vertical="center" wrapText="1"/>
    </xf>
    <xf numFmtId="0" fontId="37" fillId="2" borderId="1" xfId="0" applyFont="1" applyFill="1" applyBorder="1"/>
    <xf numFmtId="1" fontId="6" fillId="2" borderId="0" xfId="1" applyNumberFormat="1" applyFont="1" applyFill="1" applyAlignment="1">
      <alignment horizontal="right" vertical="center" shrinkToFit="1"/>
    </xf>
    <xf numFmtId="1" fontId="3" fillId="2" borderId="0" xfId="1" applyNumberFormat="1" applyFont="1" applyFill="1" applyAlignment="1">
      <alignment horizontal="right" vertical="center" shrinkToFit="1"/>
    </xf>
    <xf numFmtId="1" fontId="6" fillId="2" borderId="1" xfId="0" applyNumberFormat="1" applyFont="1" applyFill="1" applyBorder="1" applyAlignment="1">
      <alignment horizontal="right" vertical="center" wrapText="1" shrinkToFit="1"/>
    </xf>
    <xf numFmtId="1" fontId="3" fillId="2" borderId="1" xfId="0" applyNumberFormat="1" applyFont="1" applyFill="1" applyBorder="1" applyAlignment="1">
      <alignment horizontal="right" vertical="center" wrapText="1" shrinkToFit="1"/>
    </xf>
    <xf numFmtId="164" fontId="6" fillId="2" borderId="1" xfId="0" applyNumberFormat="1" applyFont="1" applyFill="1" applyBorder="1" applyAlignment="1">
      <alignment horizontal="right" vertical="center" shrinkToFit="1"/>
    </xf>
    <xf numFmtId="0" fontId="38" fillId="2" borderId="1" xfId="0" applyFont="1" applyFill="1" applyBorder="1" applyAlignment="1">
      <alignment horizontal="right" vertical="center"/>
    </xf>
    <xf numFmtId="164" fontId="40" fillId="2" borderId="1" xfId="1" applyNumberFormat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right" vertical="center"/>
    </xf>
    <xf numFmtId="0" fontId="25" fillId="2" borderId="1" xfId="0" applyFont="1" applyFill="1" applyBorder="1" applyAlignment="1">
      <alignment horizontal="right" vertical="center"/>
    </xf>
    <xf numFmtId="1" fontId="25" fillId="2" borderId="1" xfId="0" applyNumberFormat="1" applyFont="1" applyFill="1" applyBorder="1" applyAlignment="1">
      <alignment horizontal="right" vertical="center"/>
    </xf>
    <xf numFmtId="1" fontId="14" fillId="2" borderId="1" xfId="0" applyNumberFormat="1" applyFont="1" applyFill="1" applyBorder="1" applyAlignment="1">
      <alignment horizontal="right" vertical="center"/>
    </xf>
    <xf numFmtId="1" fontId="19" fillId="2" borderId="1" xfId="0" applyNumberFormat="1" applyFont="1" applyFill="1" applyBorder="1" applyAlignment="1">
      <alignment horizontal="right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left" vertical="center" wrapText="1"/>
    </xf>
    <xf numFmtId="1" fontId="22" fillId="2" borderId="1" xfId="0" applyNumberFormat="1" applyFont="1" applyFill="1" applyBorder="1" applyAlignment="1">
      <alignment horizontal="right" vertical="center"/>
    </xf>
    <xf numFmtId="1" fontId="39" fillId="2" borderId="1" xfId="0" applyNumberFormat="1" applyFont="1" applyFill="1" applyBorder="1" applyAlignment="1">
      <alignment horizontal="right" vertical="center"/>
    </xf>
    <xf numFmtId="1" fontId="3" fillId="2" borderId="1" xfId="1" applyNumberFormat="1" applyFont="1" applyFill="1" applyBorder="1" applyAlignment="1">
      <alignment horizontal="right" vertical="center"/>
    </xf>
    <xf numFmtId="0" fontId="45" fillId="2" borderId="0" xfId="0" applyFont="1" applyFill="1" applyAlignment="1">
      <alignment vertical="center"/>
    </xf>
    <xf numFmtId="0" fontId="21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right" vertical="center" wrapText="1"/>
    </xf>
    <xf numFmtId="0" fontId="14" fillId="4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/>
    </xf>
    <xf numFmtId="0" fontId="46" fillId="2" borderId="1" xfId="0" applyFont="1" applyFill="1" applyBorder="1" applyAlignment="1">
      <alignment horizontal="right" vertical="center"/>
    </xf>
    <xf numFmtId="0" fontId="48" fillId="0" borderId="0" xfId="0" applyFont="1"/>
    <xf numFmtId="1" fontId="14" fillId="2" borderId="1" xfId="0" applyNumberFormat="1" applyFont="1" applyFill="1" applyBorder="1" applyAlignment="1">
      <alignment horizontal="right" vertical="center" wrapText="1"/>
    </xf>
    <xf numFmtId="0" fontId="0" fillId="0" borderId="0" xfId="0" applyFont="1"/>
    <xf numFmtId="9" fontId="6" fillId="2" borderId="1" xfId="0" applyNumberFormat="1" applyFont="1" applyFill="1" applyBorder="1" applyAlignment="1">
      <alignment horizontal="center" vertical="center" wrapText="1"/>
    </xf>
    <xf numFmtId="1" fontId="18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1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shrinkToFit="1"/>
    </xf>
    <xf numFmtId="0" fontId="16" fillId="2" borderId="1" xfId="0" applyFont="1" applyFill="1" applyBorder="1" applyAlignment="1">
      <alignment horizontal="left" shrinkToFit="1"/>
    </xf>
    <xf numFmtId="0" fontId="14" fillId="5" borderId="1" xfId="0" applyFont="1" applyFill="1" applyBorder="1" applyAlignment="1">
      <alignment horizontal="right" vertical="center" wrapText="1"/>
    </xf>
    <xf numFmtId="2" fontId="18" fillId="5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14" fillId="6" borderId="1" xfId="0" applyFont="1" applyFill="1" applyBorder="1" applyAlignment="1">
      <alignment horizontal="right" vertical="center" wrapText="1"/>
    </xf>
    <xf numFmtId="2" fontId="18" fillId="6" borderId="1" xfId="0" applyNumberFormat="1" applyFont="1" applyFill="1" applyBorder="1" applyAlignment="1">
      <alignment horizontal="right" vertical="center"/>
    </xf>
    <xf numFmtId="0" fontId="32" fillId="2" borderId="1" xfId="0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1" fontId="18" fillId="2" borderId="0" xfId="0" applyNumberFormat="1" applyFont="1" applyFill="1" applyAlignment="1">
      <alignment horizontal="right" vertical="center" shrinkToFit="1"/>
    </xf>
    <xf numFmtId="1" fontId="0" fillId="0" borderId="0" xfId="0" applyNumberFormat="1" applyAlignment="1">
      <alignment vertical="center"/>
    </xf>
    <xf numFmtId="1" fontId="29" fillId="2" borderId="1" xfId="0" applyNumberFormat="1" applyFont="1" applyFill="1" applyBorder="1" applyAlignment="1">
      <alignment horizontal="center" vertical="center" wrapText="1"/>
    </xf>
    <xf numFmtId="1" fontId="29" fillId="2" borderId="2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right" vertical="center"/>
    </xf>
    <xf numFmtId="1" fontId="47" fillId="2" borderId="1" xfId="0" applyNumberFormat="1" applyFont="1" applyFill="1" applyBorder="1" applyAlignment="1">
      <alignment horizontal="right" vertical="center"/>
    </xf>
    <xf numFmtId="1" fontId="47" fillId="2" borderId="2" xfId="0" applyNumberFormat="1" applyFont="1" applyFill="1" applyBorder="1" applyAlignment="1">
      <alignment horizontal="right" vertical="center"/>
    </xf>
    <xf numFmtId="1" fontId="20" fillId="2" borderId="1" xfId="0" applyNumberFormat="1" applyFont="1" applyFill="1" applyBorder="1" applyAlignment="1">
      <alignment horizontal="right" vertical="center"/>
    </xf>
    <xf numFmtId="1" fontId="20" fillId="2" borderId="2" xfId="0" applyNumberFormat="1" applyFont="1" applyFill="1" applyBorder="1" applyAlignment="1">
      <alignment horizontal="right" vertical="center"/>
    </xf>
    <xf numFmtId="1" fontId="18" fillId="2" borderId="0" xfId="0" applyNumberFormat="1" applyFont="1" applyFill="1" applyAlignment="1">
      <alignment horizontal="right" vertical="center"/>
    </xf>
    <xf numFmtId="1" fontId="17" fillId="0" borderId="0" xfId="0" applyNumberFormat="1" applyFont="1" applyAlignment="1">
      <alignment horizontal="right" vertical="center"/>
    </xf>
    <xf numFmtId="0" fontId="50" fillId="2" borderId="1" xfId="0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 vertical="center" wrapText="1"/>
    </xf>
    <xf numFmtId="164" fontId="53" fillId="2" borderId="1" xfId="1" applyNumberFormat="1" applyFont="1" applyFill="1" applyBorder="1" applyAlignment="1">
      <alignment horizontal="right" vertical="center" wrapText="1"/>
    </xf>
    <xf numFmtId="0" fontId="16" fillId="2" borderId="2" xfId="0" applyFont="1" applyFill="1" applyBorder="1" applyAlignment="1">
      <alignment horizontal="left" shrinkToFit="1"/>
    </xf>
    <xf numFmtId="0" fontId="0" fillId="0" borderId="10" xfId="0" applyBorder="1" applyAlignment="1">
      <alignment horizontal="left" shrinkToFit="1"/>
    </xf>
    <xf numFmtId="0" fontId="0" fillId="0" borderId="11" xfId="0" applyBorder="1" applyAlignment="1">
      <alignment horizontal="left" shrinkToFit="1"/>
    </xf>
    <xf numFmtId="2" fontId="20" fillId="2" borderId="3" xfId="0" applyNumberFormat="1" applyFont="1" applyFill="1" applyBorder="1" applyAlignment="1">
      <alignment horizontal="center" vertical="center" wrapText="1"/>
    </xf>
    <xf numFmtId="2" fontId="20" fillId="2" borderId="5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5" fillId="2" borderId="3" xfId="1" applyNumberFormat="1" applyFont="1" applyFill="1" applyBorder="1" applyAlignment="1">
      <alignment horizontal="center" vertical="center" wrapText="1"/>
    </xf>
    <xf numFmtId="0" fontId="41" fillId="2" borderId="5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0" fillId="0" borderId="11" xfId="0" applyBorder="1" applyAlignment="1"/>
    <xf numFmtId="0" fontId="21" fillId="2" borderId="2" xfId="0" applyFont="1" applyFill="1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21" fillId="2" borderId="2" xfId="0" applyFont="1" applyFill="1" applyBorder="1" applyAlignment="1">
      <alignment horizontal="left" vertical="center" wrapText="1" shrinkToFit="1"/>
    </xf>
    <xf numFmtId="0" fontId="0" fillId="0" borderId="10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1" fontId="20" fillId="2" borderId="3" xfId="0" applyNumberFormat="1" applyFont="1" applyFill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1" fontId="20" fillId="2" borderId="6" xfId="0" applyNumberFormat="1" applyFont="1" applyFill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49" fillId="2" borderId="3" xfId="0" applyFont="1" applyFill="1" applyBorder="1" applyAlignment="1">
      <alignment horizontal="center" vertical="center" wrapText="1"/>
    </xf>
    <xf numFmtId="0" fontId="49" fillId="2" borderId="5" xfId="0" applyFont="1" applyFill="1" applyBorder="1" applyAlignment="1">
      <alignment horizontal="center" vertical="center" wrapText="1"/>
    </xf>
    <xf numFmtId="0" fontId="52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0" fillId="3" borderId="1" xfId="0" applyFont="1" applyFill="1" applyBorder="1" applyAlignment="1">
      <alignment wrapText="1"/>
    </xf>
    <xf numFmtId="0" fontId="0" fillId="0" borderId="1" xfId="0" applyBorder="1" applyAlignment="1"/>
    <xf numFmtId="165" fontId="42" fillId="2" borderId="0" xfId="1" applyNumberFormat="1" applyFont="1" applyFill="1" applyAlignment="1">
      <alignment horizontal="center" vertical="center" wrapText="1" shrinkToFit="1"/>
    </xf>
    <xf numFmtId="0" fontId="43" fillId="2" borderId="0" xfId="0" applyFont="1" applyFill="1" applyAlignment="1">
      <alignment horizontal="center" vertical="center" wrapText="1" shrinkToFit="1"/>
    </xf>
    <xf numFmtId="0" fontId="0" fillId="0" borderId="0" xfId="0" applyAlignment="1">
      <alignment vertical="center"/>
    </xf>
    <xf numFmtId="0" fontId="43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shrinkToFit="1"/>
    </xf>
    <xf numFmtId="0" fontId="0" fillId="0" borderId="1" xfId="0" applyBorder="1" applyAlignment="1">
      <alignment vertical="center" wrapText="1" shrinkToFit="1"/>
    </xf>
    <xf numFmtId="0" fontId="5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16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36" fillId="3" borderId="1" xfId="0" applyFont="1" applyFill="1" applyBorder="1" applyAlignment="1">
      <alignment wrapText="1"/>
    </xf>
    <xf numFmtId="0" fontId="0" fillId="0" borderId="1" xfId="0" applyBorder="1"/>
    <xf numFmtId="0" fontId="4" fillId="3" borderId="1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7"/>
  <sheetViews>
    <sheetView tabSelected="1" topLeftCell="I1" zoomScaleNormal="100" workbookViewId="0">
      <selection activeCell="AG342" sqref="AG342"/>
    </sheetView>
  </sheetViews>
  <sheetFormatPr defaultRowHeight="15" x14ac:dyDescent="0.25"/>
  <cols>
    <col min="1" max="1" width="3.42578125" style="104" customWidth="1"/>
    <col min="2" max="2" width="17.140625" style="25" customWidth="1"/>
    <col min="3" max="3" width="9.42578125" style="25" customWidth="1"/>
    <col min="4" max="4" width="6.28515625" style="25" customWidth="1"/>
    <col min="5" max="5" width="9.42578125" style="25" customWidth="1"/>
    <col min="6" max="6" width="6.140625" style="25" customWidth="1"/>
    <col min="7" max="7" width="5.7109375" style="62" customWidth="1"/>
    <col min="8" max="8" width="5.7109375" style="63" customWidth="1"/>
    <col min="9" max="9" width="5.7109375" style="62" customWidth="1"/>
    <col min="10" max="10" width="5.7109375" style="63" customWidth="1"/>
    <col min="11" max="11" width="6.7109375" style="64" customWidth="1"/>
    <col min="12" max="13" width="8.7109375" style="63" customWidth="1"/>
    <col min="14" max="14" width="7.7109375" style="64" customWidth="1"/>
    <col min="15" max="15" width="8.140625" style="68" customWidth="1"/>
    <col min="16" max="17" width="9.7109375" style="163" customWidth="1"/>
    <col min="18" max="18" width="9.140625" style="140" customWidth="1"/>
  </cols>
  <sheetData>
    <row r="1" spans="1:18" ht="16.5" customHeight="1" x14ac:dyDescent="0.25">
      <c r="A1" s="201" t="s">
        <v>529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3"/>
      <c r="O1" s="203"/>
      <c r="P1" s="154"/>
      <c r="Q1" s="154"/>
    </row>
    <row r="2" spans="1:18" ht="15.75" x14ac:dyDescent="0.25">
      <c r="A2" s="201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3"/>
      <c r="O2" s="203"/>
      <c r="P2" s="154"/>
      <c r="Q2" s="154"/>
    </row>
    <row r="3" spans="1:18" ht="11.25" customHeight="1" x14ac:dyDescent="0.25">
      <c r="A3" s="88"/>
      <c r="B3" s="69"/>
      <c r="C3" s="2"/>
      <c r="D3" s="2"/>
      <c r="E3" s="2"/>
      <c r="F3" s="2"/>
      <c r="G3" s="108"/>
      <c r="H3" s="109"/>
      <c r="I3" s="108"/>
      <c r="J3" s="109"/>
      <c r="K3" s="27"/>
      <c r="L3" s="109"/>
      <c r="M3" s="109"/>
      <c r="N3" s="27"/>
      <c r="O3" s="66"/>
      <c r="P3" s="153"/>
      <c r="Q3" s="153"/>
    </row>
    <row r="4" spans="1:18" ht="15" customHeight="1" x14ac:dyDescent="0.25">
      <c r="A4" s="187" t="s">
        <v>441</v>
      </c>
      <c r="B4" s="190" t="s">
        <v>0</v>
      </c>
      <c r="C4" s="190" t="s">
        <v>1</v>
      </c>
      <c r="D4" s="190" t="s">
        <v>2</v>
      </c>
      <c r="E4" s="190" t="s">
        <v>444</v>
      </c>
      <c r="F4" s="190" t="s">
        <v>3</v>
      </c>
      <c r="G4" s="192" t="s">
        <v>528</v>
      </c>
      <c r="H4" s="193"/>
      <c r="I4" s="192" t="s">
        <v>497</v>
      </c>
      <c r="J4" s="193"/>
      <c r="K4" s="173" t="s">
        <v>507</v>
      </c>
      <c r="L4" s="212" t="s">
        <v>498</v>
      </c>
      <c r="M4" s="212" t="s">
        <v>499</v>
      </c>
      <c r="N4" s="170" t="s">
        <v>500</v>
      </c>
      <c r="O4" s="170" t="s">
        <v>508</v>
      </c>
      <c r="P4" s="183" t="s">
        <v>522</v>
      </c>
      <c r="Q4" s="185" t="s">
        <v>501</v>
      </c>
      <c r="R4" s="196" t="s">
        <v>502</v>
      </c>
    </row>
    <row r="5" spans="1:18" ht="45.75" customHeight="1" x14ac:dyDescent="0.25">
      <c r="A5" s="188"/>
      <c r="B5" s="191"/>
      <c r="C5" s="191"/>
      <c r="D5" s="191"/>
      <c r="E5" s="191"/>
      <c r="F5" s="191"/>
      <c r="G5" s="194"/>
      <c r="H5" s="195"/>
      <c r="I5" s="194"/>
      <c r="J5" s="195"/>
      <c r="K5" s="174"/>
      <c r="L5" s="213"/>
      <c r="M5" s="213"/>
      <c r="N5" s="171"/>
      <c r="O5" s="171"/>
      <c r="P5" s="184"/>
      <c r="Q5" s="186"/>
      <c r="R5" s="197"/>
    </row>
    <row r="6" spans="1:18" ht="30" customHeight="1" x14ac:dyDescent="0.25">
      <c r="A6" s="189"/>
      <c r="B6" s="172"/>
      <c r="C6" s="172"/>
      <c r="D6" s="172"/>
      <c r="E6" s="172"/>
      <c r="F6" s="172"/>
      <c r="G6" s="142" t="s">
        <v>504</v>
      </c>
      <c r="H6" s="141" t="s">
        <v>505</v>
      </c>
      <c r="I6" s="142" t="s">
        <v>504</v>
      </c>
      <c r="J6" s="141" t="s">
        <v>505</v>
      </c>
      <c r="K6" s="172"/>
      <c r="L6" s="155" t="s">
        <v>506</v>
      </c>
      <c r="M6" s="155" t="s">
        <v>506</v>
      </c>
      <c r="N6" s="172"/>
      <c r="O6" s="172"/>
      <c r="P6" s="155" t="s">
        <v>506</v>
      </c>
      <c r="Q6" s="156" t="s">
        <v>506</v>
      </c>
      <c r="R6" s="198"/>
    </row>
    <row r="7" spans="1:18" x14ac:dyDescent="0.25">
      <c r="A7" s="214" t="s">
        <v>4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113"/>
      <c r="O7" s="67"/>
      <c r="P7" s="157"/>
      <c r="Q7" s="139"/>
      <c r="R7" s="147"/>
    </row>
    <row r="8" spans="1:18" x14ac:dyDescent="0.25">
      <c r="A8" s="14"/>
      <c r="B8" s="215" t="s">
        <v>5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130"/>
      <c r="O8" s="67"/>
      <c r="P8" s="157"/>
      <c r="Q8" s="139"/>
      <c r="R8" s="147"/>
    </row>
    <row r="9" spans="1:18" s="1" customFormat="1" ht="24.95" customHeight="1" x14ac:dyDescent="0.2">
      <c r="A9" s="14">
        <v>1</v>
      </c>
      <c r="B9" s="70" t="s">
        <v>11</v>
      </c>
      <c r="C9" s="3" t="s">
        <v>6</v>
      </c>
      <c r="D9" s="28"/>
      <c r="E9" s="28" t="s">
        <v>12</v>
      </c>
      <c r="F9" s="28" t="s">
        <v>8</v>
      </c>
      <c r="G9" s="30">
        <v>0</v>
      </c>
      <c r="H9" s="31">
        <v>100</v>
      </c>
      <c r="I9" s="30">
        <v>0</v>
      </c>
      <c r="J9" s="31">
        <v>7000</v>
      </c>
      <c r="K9" s="32">
        <v>0.4</v>
      </c>
      <c r="L9" s="29">
        <f>G9+H9</f>
        <v>100</v>
      </c>
      <c r="M9" s="29">
        <f>I9+J9</f>
        <v>7000</v>
      </c>
      <c r="N9" s="131">
        <f>L9*K9</f>
        <v>40</v>
      </c>
      <c r="O9" s="67">
        <f>M9*K9</f>
        <v>2800</v>
      </c>
      <c r="P9" s="157">
        <v>30</v>
      </c>
      <c r="Q9" s="139">
        <f>M9/2</f>
        <v>3500</v>
      </c>
      <c r="R9" s="151">
        <f>Q9*K9</f>
        <v>1400</v>
      </c>
    </row>
    <row r="10" spans="1:18" s="1" customFormat="1" ht="24.95" customHeight="1" x14ac:dyDescent="0.2">
      <c r="A10" s="14">
        <v>2</v>
      </c>
      <c r="B10" s="56" t="s">
        <v>13</v>
      </c>
      <c r="C10" s="3" t="s">
        <v>6</v>
      </c>
      <c r="D10" s="18"/>
      <c r="E10" s="28" t="s">
        <v>12</v>
      </c>
      <c r="F10" s="18" t="s">
        <v>10</v>
      </c>
      <c r="G10" s="30">
        <v>3000</v>
      </c>
      <c r="H10" s="33">
        <v>0</v>
      </c>
      <c r="I10" s="30">
        <v>10000</v>
      </c>
      <c r="J10" s="31">
        <v>0</v>
      </c>
      <c r="K10" s="32">
        <v>0.4</v>
      </c>
      <c r="L10" s="29">
        <f>G10+H10</f>
        <v>3000</v>
      </c>
      <c r="M10" s="29">
        <f>I10+J10</f>
        <v>10000</v>
      </c>
      <c r="N10" s="131">
        <f t="shared" ref="N10:N73" si="0">L10*K10</f>
        <v>1200</v>
      </c>
      <c r="O10" s="67">
        <f t="shared" ref="O10:O73" si="1">M10*K10</f>
        <v>4000</v>
      </c>
      <c r="P10" s="157">
        <v>30</v>
      </c>
      <c r="Q10" s="139">
        <f>M10/2</f>
        <v>5000</v>
      </c>
      <c r="R10" s="151">
        <f t="shared" ref="R10:R73" si="2">Q10*K10</f>
        <v>2000</v>
      </c>
    </row>
    <row r="11" spans="1:18" s="1" customFormat="1" ht="24.95" customHeight="1" x14ac:dyDescent="0.2">
      <c r="A11" s="14">
        <v>3</v>
      </c>
      <c r="B11" s="70" t="s">
        <v>13</v>
      </c>
      <c r="C11" s="3" t="s">
        <v>6</v>
      </c>
      <c r="D11" s="28" t="s">
        <v>14</v>
      </c>
      <c r="E11" s="28" t="s">
        <v>15</v>
      </c>
      <c r="F11" s="28" t="s">
        <v>10</v>
      </c>
      <c r="G11" s="30">
        <v>10</v>
      </c>
      <c r="H11" s="31">
        <v>40</v>
      </c>
      <c r="I11" s="30">
        <v>400</v>
      </c>
      <c r="J11" s="31">
        <v>700</v>
      </c>
      <c r="K11" s="32">
        <v>7</v>
      </c>
      <c r="L11" s="29">
        <f>G11+H11</f>
        <v>50</v>
      </c>
      <c r="M11" s="29">
        <f>I11+J11</f>
        <v>1100</v>
      </c>
      <c r="N11" s="131">
        <f t="shared" si="0"/>
        <v>350</v>
      </c>
      <c r="O11" s="67">
        <f t="shared" si="1"/>
        <v>7700</v>
      </c>
      <c r="P11" s="157">
        <v>5</v>
      </c>
      <c r="Q11" s="139">
        <f>M11/2</f>
        <v>550</v>
      </c>
      <c r="R11" s="151">
        <f t="shared" si="2"/>
        <v>3850</v>
      </c>
    </row>
    <row r="12" spans="1:18" ht="15.75" customHeight="1" x14ac:dyDescent="0.25">
      <c r="A12" s="89"/>
      <c r="B12" s="127" t="s">
        <v>20</v>
      </c>
      <c r="C12" s="4"/>
      <c r="D12" s="4"/>
      <c r="E12" s="4"/>
      <c r="F12" s="4"/>
      <c r="G12" s="30"/>
      <c r="H12" s="34"/>
      <c r="I12" s="30"/>
      <c r="J12" s="34"/>
      <c r="K12" s="35"/>
      <c r="L12" s="29"/>
      <c r="M12" s="29"/>
      <c r="N12" s="132">
        <f>SUM(N9:N11)</f>
        <v>1590</v>
      </c>
      <c r="O12" s="105">
        <f>SUM(O9:O11)</f>
        <v>14500</v>
      </c>
      <c r="P12" s="157"/>
      <c r="Q12" s="139"/>
      <c r="R12" s="151"/>
    </row>
    <row r="13" spans="1:18" ht="10.5" customHeight="1" x14ac:dyDescent="0.25">
      <c r="A13" s="89"/>
      <c r="B13" s="71"/>
      <c r="C13" s="4"/>
      <c r="D13" s="4"/>
      <c r="E13" s="4"/>
      <c r="F13" s="4"/>
      <c r="G13" s="30"/>
      <c r="H13" s="34"/>
      <c r="I13" s="30"/>
      <c r="J13" s="34"/>
      <c r="K13" s="35"/>
      <c r="L13" s="29"/>
      <c r="M13" s="29"/>
      <c r="N13" s="131"/>
      <c r="O13" s="67"/>
      <c r="P13" s="157"/>
      <c r="Q13" s="139"/>
      <c r="R13" s="151"/>
    </row>
    <row r="14" spans="1:18" x14ac:dyDescent="0.25">
      <c r="A14" s="90"/>
      <c r="B14" s="72" t="s">
        <v>21</v>
      </c>
      <c r="C14" s="5"/>
      <c r="D14" s="5"/>
      <c r="E14" s="5"/>
      <c r="F14" s="5"/>
      <c r="G14" s="30"/>
      <c r="H14" s="36"/>
      <c r="I14" s="30"/>
      <c r="J14" s="36"/>
      <c r="K14" s="37"/>
      <c r="L14" s="29"/>
      <c r="M14" s="29"/>
      <c r="N14" s="131"/>
      <c r="O14" s="67"/>
      <c r="P14" s="157"/>
      <c r="Q14" s="139"/>
      <c r="R14" s="151"/>
    </row>
    <row r="15" spans="1:18" ht="24.95" customHeight="1" x14ac:dyDescent="0.25">
      <c r="A15" s="6">
        <v>4</v>
      </c>
      <c r="B15" s="56" t="s">
        <v>22</v>
      </c>
      <c r="C15" s="6" t="s">
        <v>23</v>
      </c>
      <c r="D15" s="18"/>
      <c r="E15" s="18" t="s">
        <v>24</v>
      </c>
      <c r="F15" s="18" t="s">
        <v>25</v>
      </c>
      <c r="G15" s="30">
        <v>0</v>
      </c>
      <c r="H15" s="33">
        <v>100</v>
      </c>
      <c r="I15" s="30">
        <v>0</v>
      </c>
      <c r="J15" s="33">
        <v>1000</v>
      </c>
      <c r="K15" s="35">
        <v>0.98</v>
      </c>
      <c r="L15" s="29">
        <f t="shared" ref="L15:L27" si="3">G15+H15</f>
        <v>100</v>
      </c>
      <c r="M15" s="29">
        <f t="shared" ref="M15:M27" si="4">I15+J15</f>
        <v>1000</v>
      </c>
      <c r="N15" s="131">
        <f t="shared" si="0"/>
        <v>98</v>
      </c>
      <c r="O15" s="67">
        <f t="shared" si="1"/>
        <v>980</v>
      </c>
      <c r="P15" s="157">
        <v>30</v>
      </c>
      <c r="Q15" s="139">
        <f t="shared" ref="Q15:Q27" si="5">M15/2</f>
        <v>500</v>
      </c>
      <c r="R15" s="151">
        <f t="shared" si="2"/>
        <v>490</v>
      </c>
    </row>
    <row r="16" spans="1:18" ht="18" customHeight="1" x14ac:dyDescent="0.25">
      <c r="A16" s="6">
        <v>5</v>
      </c>
      <c r="B16" s="56" t="s">
        <v>26</v>
      </c>
      <c r="C16" s="6" t="s">
        <v>23</v>
      </c>
      <c r="D16" s="18" t="s">
        <v>16</v>
      </c>
      <c r="E16" s="28" t="s">
        <v>17</v>
      </c>
      <c r="F16" s="18" t="s">
        <v>27</v>
      </c>
      <c r="G16" s="30">
        <v>0</v>
      </c>
      <c r="H16" s="33">
        <v>10</v>
      </c>
      <c r="I16" s="30">
        <v>0</v>
      </c>
      <c r="J16" s="33">
        <v>500</v>
      </c>
      <c r="K16" s="35">
        <v>1.27</v>
      </c>
      <c r="L16" s="29">
        <f t="shared" si="3"/>
        <v>10</v>
      </c>
      <c r="M16" s="29">
        <f t="shared" si="4"/>
        <v>500</v>
      </c>
      <c r="N16" s="131">
        <f t="shared" si="0"/>
        <v>12.7</v>
      </c>
      <c r="O16" s="67">
        <f t="shared" si="1"/>
        <v>635</v>
      </c>
      <c r="P16" s="157">
        <v>5</v>
      </c>
      <c r="Q16" s="139">
        <f t="shared" si="5"/>
        <v>250</v>
      </c>
      <c r="R16" s="151">
        <f t="shared" si="2"/>
        <v>317.5</v>
      </c>
    </row>
    <row r="17" spans="1:18" ht="24.95" customHeight="1" x14ac:dyDescent="0.25">
      <c r="A17" s="6">
        <v>6</v>
      </c>
      <c r="B17" s="56" t="s">
        <v>523</v>
      </c>
      <c r="C17" s="6" t="s">
        <v>23</v>
      </c>
      <c r="D17" s="18" t="s">
        <v>28</v>
      </c>
      <c r="E17" s="18" t="s">
        <v>29</v>
      </c>
      <c r="F17" s="18"/>
      <c r="G17" s="30">
        <v>0</v>
      </c>
      <c r="H17" s="33">
        <v>12</v>
      </c>
      <c r="I17" s="30">
        <v>0</v>
      </c>
      <c r="J17" s="33">
        <v>500</v>
      </c>
      <c r="K17" s="35">
        <v>9.2100000000000009</v>
      </c>
      <c r="L17" s="29">
        <f t="shared" si="3"/>
        <v>12</v>
      </c>
      <c r="M17" s="29">
        <f t="shared" si="4"/>
        <v>500</v>
      </c>
      <c r="N17" s="131">
        <f t="shared" si="0"/>
        <v>110.52000000000001</v>
      </c>
      <c r="O17" s="67">
        <f t="shared" si="1"/>
        <v>4605</v>
      </c>
      <c r="P17" s="157">
        <v>6</v>
      </c>
      <c r="Q17" s="139">
        <f t="shared" si="5"/>
        <v>250</v>
      </c>
      <c r="R17" s="151">
        <f t="shared" si="2"/>
        <v>2302.5</v>
      </c>
    </row>
    <row r="18" spans="1:18" ht="24.95" customHeight="1" x14ac:dyDescent="0.25">
      <c r="A18" s="6">
        <v>7</v>
      </c>
      <c r="B18" s="56" t="s">
        <v>523</v>
      </c>
      <c r="C18" s="6" t="s">
        <v>23</v>
      </c>
      <c r="D18" s="18" t="s">
        <v>30</v>
      </c>
      <c r="E18" s="18" t="s">
        <v>29</v>
      </c>
      <c r="F18" s="18"/>
      <c r="G18" s="30">
        <v>18</v>
      </c>
      <c r="H18" s="33">
        <v>0</v>
      </c>
      <c r="I18" s="30">
        <v>180</v>
      </c>
      <c r="J18" s="33">
        <v>0</v>
      </c>
      <c r="K18" s="35">
        <v>11.89</v>
      </c>
      <c r="L18" s="29">
        <f t="shared" si="3"/>
        <v>18</v>
      </c>
      <c r="M18" s="29">
        <f t="shared" si="4"/>
        <v>180</v>
      </c>
      <c r="N18" s="131">
        <f t="shared" si="0"/>
        <v>214.02</v>
      </c>
      <c r="O18" s="67">
        <f t="shared" si="1"/>
        <v>2140.2000000000003</v>
      </c>
      <c r="P18" s="157">
        <v>6</v>
      </c>
      <c r="Q18" s="139">
        <f t="shared" si="5"/>
        <v>90</v>
      </c>
      <c r="R18" s="151">
        <f t="shared" si="2"/>
        <v>1070.1000000000001</v>
      </c>
    </row>
    <row r="19" spans="1:18" ht="24.95" customHeight="1" x14ac:dyDescent="0.25">
      <c r="A19" s="6">
        <v>8</v>
      </c>
      <c r="B19" s="56" t="s">
        <v>524</v>
      </c>
      <c r="C19" s="6" t="s">
        <v>23</v>
      </c>
      <c r="D19" s="18"/>
      <c r="E19" s="18" t="s">
        <v>31</v>
      </c>
      <c r="F19" s="18"/>
      <c r="G19" s="30">
        <v>0</v>
      </c>
      <c r="H19" s="31">
        <v>30</v>
      </c>
      <c r="I19" s="30">
        <v>0</v>
      </c>
      <c r="J19" s="33">
        <v>1000</v>
      </c>
      <c r="K19" s="35">
        <v>0.53</v>
      </c>
      <c r="L19" s="29">
        <f t="shared" si="3"/>
        <v>30</v>
      </c>
      <c r="M19" s="29">
        <f t="shared" si="4"/>
        <v>1000</v>
      </c>
      <c r="N19" s="131">
        <f t="shared" si="0"/>
        <v>15.9</v>
      </c>
      <c r="O19" s="67">
        <f t="shared" si="1"/>
        <v>530</v>
      </c>
      <c r="P19" s="157">
        <v>30</v>
      </c>
      <c r="Q19" s="139">
        <f t="shared" si="5"/>
        <v>500</v>
      </c>
      <c r="R19" s="151">
        <f t="shared" si="2"/>
        <v>265</v>
      </c>
    </row>
    <row r="20" spans="1:18" ht="24.95" customHeight="1" x14ac:dyDescent="0.25">
      <c r="A20" s="6">
        <v>9</v>
      </c>
      <c r="B20" s="56" t="s">
        <v>525</v>
      </c>
      <c r="C20" s="6" t="s">
        <v>23</v>
      </c>
      <c r="D20" s="18"/>
      <c r="E20" s="28" t="s">
        <v>32</v>
      </c>
      <c r="F20" s="18"/>
      <c r="G20" s="30">
        <v>0</v>
      </c>
      <c r="H20" s="33">
        <v>20</v>
      </c>
      <c r="I20" s="30">
        <v>0</v>
      </c>
      <c r="J20" s="33">
        <v>4000</v>
      </c>
      <c r="K20" s="35">
        <v>0.48</v>
      </c>
      <c r="L20" s="29">
        <f t="shared" si="3"/>
        <v>20</v>
      </c>
      <c r="M20" s="29">
        <f t="shared" si="4"/>
        <v>4000</v>
      </c>
      <c r="N20" s="131">
        <f t="shared" si="0"/>
        <v>9.6</v>
      </c>
      <c r="O20" s="67">
        <f t="shared" si="1"/>
        <v>1920</v>
      </c>
      <c r="P20" s="157">
        <v>30</v>
      </c>
      <c r="Q20" s="139">
        <f t="shared" si="5"/>
        <v>2000</v>
      </c>
      <c r="R20" s="151">
        <f t="shared" si="2"/>
        <v>960</v>
      </c>
    </row>
    <row r="21" spans="1:18" ht="18" customHeight="1" x14ac:dyDescent="0.25">
      <c r="A21" s="6">
        <v>10</v>
      </c>
      <c r="B21" s="122" t="s">
        <v>476</v>
      </c>
      <c r="C21" s="6" t="s">
        <v>23</v>
      </c>
      <c r="D21" s="120"/>
      <c r="E21" s="121" t="s">
        <v>477</v>
      </c>
      <c r="F21" s="18"/>
      <c r="G21" s="30">
        <v>600</v>
      </c>
      <c r="H21" s="33">
        <v>0</v>
      </c>
      <c r="I21" s="30">
        <v>8000</v>
      </c>
      <c r="J21" s="33">
        <v>0</v>
      </c>
      <c r="K21" s="35">
        <v>1.1000000000000001</v>
      </c>
      <c r="L21" s="29">
        <f t="shared" si="3"/>
        <v>600</v>
      </c>
      <c r="M21" s="29">
        <f t="shared" si="4"/>
        <v>8000</v>
      </c>
      <c r="N21" s="131">
        <f t="shared" si="0"/>
        <v>660</v>
      </c>
      <c r="O21" s="67">
        <f t="shared" si="1"/>
        <v>8800</v>
      </c>
      <c r="P21" s="157">
        <v>50</v>
      </c>
      <c r="Q21" s="139">
        <f t="shared" si="5"/>
        <v>4000</v>
      </c>
      <c r="R21" s="151">
        <f t="shared" si="2"/>
        <v>4400</v>
      </c>
    </row>
    <row r="22" spans="1:18" s="135" customFormat="1" ht="20.25" customHeight="1" x14ac:dyDescent="0.25">
      <c r="A22" s="3">
        <v>11</v>
      </c>
      <c r="B22" s="70" t="s">
        <v>33</v>
      </c>
      <c r="C22" s="3" t="s">
        <v>23</v>
      </c>
      <c r="D22" s="28" t="s">
        <v>16</v>
      </c>
      <c r="E22" s="28" t="s">
        <v>17</v>
      </c>
      <c r="F22" s="28" t="s">
        <v>509</v>
      </c>
      <c r="G22" s="133">
        <v>250</v>
      </c>
      <c r="H22" s="31">
        <v>25</v>
      </c>
      <c r="I22" s="133">
        <v>2000</v>
      </c>
      <c r="J22" s="31">
        <v>2000</v>
      </c>
      <c r="K22" s="35">
        <v>0.78</v>
      </c>
      <c r="L22" s="29">
        <f t="shared" si="3"/>
        <v>275</v>
      </c>
      <c r="M22" s="29">
        <f t="shared" si="4"/>
        <v>4000</v>
      </c>
      <c r="N22" s="131">
        <f t="shared" si="0"/>
        <v>214.5</v>
      </c>
      <c r="O22" s="67">
        <f t="shared" si="1"/>
        <v>3120</v>
      </c>
      <c r="P22" s="158">
        <v>25</v>
      </c>
      <c r="Q22" s="159">
        <f t="shared" si="5"/>
        <v>2000</v>
      </c>
      <c r="R22" s="151">
        <f t="shared" si="2"/>
        <v>1560</v>
      </c>
    </row>
    <row r="23" spans="1:18" ht="24.95" customHeight="1" x14ac:dyDescent="0.25">
      <c r="A23" s="6">
        <v>12</v>
      </c>
      <c r="B23" s="56" t="s">
        <v>35</v>
      </c>
      <c r="C23" s="6" t="s">
        <v>23</v>
      </c>
      <c r="D23" s="18"/>
      <c r="E23" s="18" t="s">
        <v>7</v>
      </c>
      <c r="F23" s="18" t="s">
        <v>36</v>
      </c>
      <c r="G23" s="30">
        <v>0</v>
      </c>
      <c r="H23" s="33">
        <v>40</v>
      </c>
      <c r="I23" s="30">
        <v>0</v>
      </c>
      <c r="J23" s="33">
        <v>700</v>
      </c>
      <c r="K23" s="35">
        <v>0.12</v>
      </c>
      <c r="L23" s="29">
        <f t="shared" si="3"/>
        <v>40</v>
      </c>
      <c r="M23" s="29">
        <f t="shared" si="4"/>
        <v>700</v>
      </c>
      <c r="N23" s="131">
        <f t="shared" si="0"/>
        <v>4.8</v>
      </c>
      <c r="O23" s="67">
        <f t="shared" si="1"/>
        <v>84</v>
      </c>
      <c r="P23" s="157">
        <v>30</v>
      </c>
      <c r="Q23" s="139">
        <f t="shared" si="5"/>
        <v>350</v>
      </c>
      <c r="R23" s="151">
        <f t="shared" si="2"/>
        <v>42</v>
      </c>
    </row>
    <row r="24" spans="1:18" s="135" customFormat="1" ht="21.75" customHeight="1" x14ac:dyDescent="0.25">
      <c r="A24" s="3">
        <v>13</v>
      </c>
      <c r="B24" s="70" t="s">
        <v>35</v>
      </c>
      <c r="C24" s="3" t="s">
        <v>23</v>
      </c>
      <c r="D24" s="28" t="s">
        <v>16</v>
      </c>
      <c r="E24" s="28" t="s">
        <v>17</v>
      </c>
      <c r="F24" s="28" t="s">
        <v>510</v>
      </c>
      <c r="G24" s="133">
        <v>100</v>
      </c>
      <c r="H24" s="31">
        <v>50</v>
      </c>
      <c r="I24" s="133">
        <v>1000</v>
      </c>
      <c r="J24" s="31">
        <v>2000</v>
      </c>
      <c r="K24" s="35">
        <v>3.26</v>
      </c>
      <c r="L24" s="29">
        <f t="shared" si="3"/>
        <v>150</v>
      </c>
      <c r="M24" s="29">
        <f t="shared" si="4"/>
        <v>3000</v>
      </c>
      <c r="N24" s="131">
        <f t="shared" si="0"/>
        <v>488.99999999999994</v>
      </c>
      <c r="O24" s="67">
        <f t="shared" si="1"/>
        <v>9780</v>
      </c>
      <c r="P24" s="158">
        <v>10</v>
      </c>
      <c r="Q24" s="159">
        <f t="shared" si="5"/>
        <v>1500</v>
      </c>
      <c r="R24" s="151">
        <f t="shared" si="2"/>
        <v>4890</v>
      </c>
    </row>
    <row r="25" spans="1:18" ht="19.5" customHeight="1" x14ac:dyDescent="0.25">
      <c r="A25" s="6">
        <v>14</v>
      </c>
      <c r="B25" s="70" t="s">
        <v>38</v>
      </c>
      <c r="C25" s="6" t="s">
        <v>23</v>
      </c>
      <c r="D25" s="28" t="s">
        <v>16</v>
      </c>
      <c r="E25" s="28" t="s">
        <v>17</v>
      </c>
      <c r="F25" s="18" t="s">
        <v>511</v>
      </c>
      <c r="G25" s="30">
        <v>10</v>
      </c>
      <c r="H25" s="33">
        <v>5</v>
      </c>
      <c r="I25" s="30">
        <v>200</v>
      </c>
      <c r="J25" s="33">
        <v>700</v>
      </c>
      <c r="K25" s="35">
        <v>3.92</v>
      </c>
      <c r="L25" s="29">
        <f t="shared" si="3"/>
        <v>15</v>
      </c>
      <c r="M25" s="29">
        <f t="shared" si="4"/>
        <v>900</v>
      </c>
      <c r="N25" s="131">
        <f t="shared" si="0"/>
        <v>58.8</v>
      </c>
      <c r="O25" s="67">
        <f t="shared" si="1"/>
        <v>3528</v>
      </c>
      <c r="P25" s="157">
        <v>10</v>
      </c>
      <c r="Q25" s="139">
        <f t="shared" si="5"/>
        <v>450</v>
      </c>
      <c r="R25" s="151">
        <f t="shared" si="2"/>
        <v>1764</v>
      </c>
    </row>
    <row r="26" spans="1:18" ht="24.95" customHeight="1" x14ac:dyDescent="0.25">
      <c r="A26" s="6">
        <v>15</v>
      </c>
      <c r="B26" s="56" t="s">
        <v>39</v>
      </c>
      <c r="C26" s="6" t="s">
        <v>23</v>
      </c>
      <c r="D26" s="18"/>
      <c r="E26" s="18" t="s">
        <v>7</v>
      </c>
      <c r="F26" s="18" t="s">
        <v>40</v>
      </c>
      <c r="G26" s="30">
        <v>0</v>
      </c>
      <c r="H26" s="33">
        <v>50</v>
      </c>
      <c r="I26" s="30">
        <v>0</v>
      </c>
      <c r="J26" s="33">
        <v>1000</v>
      </c>
      <c r="K26" s="35">
        <v>0.5</v>
      </c>
      <c r="L26" s="29">
        <f t="shared" si="3"/>
        <v>50</v>
      </c>
      <c r="M26" s="29">
        <f t="shared" si="4"/>
        <v>1000</v>
      </c>
      <c r="N26" s="131">
        <f t="shared" si="0"/>
        <v>25</v>
      </c>
      <c r="O26" s="67">
        <f t="shared" si="1"/>
        <v>500</v>
      </c>
      <c r="P26" s="157">
        <v>30</v>
      </c>
      <c r="Q26" s="139">
        <f t="shared" si="5"/>
        <v>500</v>
      </c>
      <c r="R26" s="151">
        <f t="shared" si="2"/>
        <v>250</v>
      </c>
    </row>
    <row r="27" spans="1:18" ht="24.95" customHeight="1" x14ac:dyDescent="0.25">
      <c r="A27" s="6">
        <v>16</v>
      </c>
      <c r="B27" s="56" t="s">
        <v>43</v>
      </c>
      <c r="C27" s="6" t="s">
        <v>23</v>
      </c>
      <c r="D27" s="18"/>
      <c r="E27" s="18" t="s">
        <v>7</v>
      </c>
      <c r="F27" s="18" t="s">
        <v>44</v>
      </c>
      <c r="G27" s="30">
        <v>0</v>
      </c>
      <c r="H27" s="33">
        <v>30</v>
      </c>
      <c r="I27" s="30">
        <v>0</v>
      </c>
      <c r="J27" s="33">
        <v>1000</v>
      </c>
      <c r="K27" s="35">
        <v>0.31</v>
      </c>
      <c r="L27" s="29">
        <f t="shared" si="3"/>
        <v>30</v>
      </c>
      <c r="M27" s="29">
        <f t="shared" si="4"/>
        <v>1000</v>
      </c>
      <c r="N27" s="131">
        <f t="shared" si="0"/>
        <v>9.3000000000000007</v>
      </c>
      <c r="O27" s="67">
        <f t="shared" si="1"/>
        <v>310</v>
      </c>
      <c r="P27" s="157">
        <v>30</v>
      </c>
      <c r="Q27" s="139">
        <f t="shared" si="5"/>
        <v>500</v>
      </c>
      <c r="R27" s="151">
        <f t="shared" si="2"/>
        <v>155</v>
      </c>
    </row>
    <row r="28" spans="1:18" ht="12" customHeight="1" x14ac:dyDescent="0.25">
      <c r="A28" s="89"/>
      <c r="B28" s="127" t="s">
        <v>45</v>
      </c>
      <c r="C28" s="4"/>
      <c r="D28" s="4"/>
      <c r="E28" s="4"/>
      <c r="F28" s="4"/>
      <c r="G28" s="39"/>
      <c r="H28" s="34"/>
      <c r="I28" s="39"/>
      <c r="J28" s="34"/>
      <c r="K28" s="35"/>
      <c r="L28" s="29"/>
      <c r="M28" s="29"/>
      <c r="N28" s="132">
        <f>SUM(N15:N27)</f>
        <v>1922.1399999999999</v>
      </c>
      <c r="O28" s="105">
        <f>SUM(O15:O27)</f>
        <v>36932.199999999997</v>
      </c>
      <c r="P28" s="157"/>
      <c r="Q28" s="139"/>
      <c r="R28" s="152"/>
    </row>
    <row r="29" spans="1:18" ht="7.5" customHeight="1" x14ac:dyDescent="0.25">
      <c r="A29" s="89"/>
      <c r="B29" s="71"/>
      <c r="C29" s="4"/>
      <c r="D29" s="4"/>
      <c r="E29" s="4"/>
      <c r="F29" s="4"/>
      <c r="G29" s="39"/>
      <c r="H29" s="34"/>
      <c r="I29" s="39"/>
      <c r="J29" s="34"/>
      <c r="K29" s="35"/>
      <c r="L29" s="29"/>
      <c r="M29" s="29"/>
      <c r="N29" s="131"/>
      <c r="O29" s="67"/>
      <c r="P29" s="157"/>
      <c r="Q29" s="139"/>
      <c r="R29" s="152"/>
    </row>
    <row r="30" spans="1:18" ht="12.75" customHeight="1" x14ac:dyDescent="0.25">
      <c r="A30" s="14"/>
      <c r="B30" s="73" t="s">
        <v>46</v>
      </c>
      <c r="C30" s="5"/>
      <c r="D30" s="5"/>
      <c r="E30" s="5"/>
      <c r="F30" s="5"/>
      <c r="G30" s="40"/>
      <c r="H30" s="36"/>
      <c r="I30" s="40"/>
      <c r="J30" s="36"/>
      <c r="K30" s="37"/>
      <c r="L30" s="29"/>
      <c r="M30" s="29"/>
      <c r="N30" s="131"/>
      <c r="O30" s="67"/>
      <c r="P30" s="157"/>
      <c r="Q30" s="139"/>
      <c r="R30" s="152"/>
    </row>
    <row r="31" spans="1:18" ht="24.95" customHeight="1" x14ac:dyDescent="0.25">
      <c r="A31" s="18">
        <v>17</v>
      </c>
      <c r="B31" s="56" t="s">
        <v>47</v>
      </c>
      <c r="C31" s="6" t="s">
        <v>48</v>
      </c>
      <c r="D31" s="18"/>
      <c r="E31" s="18" t="s">
        <v>7</v>
      </c>
      <c r="F31" s="18" t="s">
        <v>49</v>
      </c>
      <c r="G31" s="30">
        <v>0</v>
      </c>
      <c r="H31" s="33">
        <v>30</v>
      </c>
      <c r="I31" s="30">
        <v>0</v>
      </c>
      <c r="J31" s="33">
        <v>500</v>
      </c>
      <c r="K31" s="35">
        <v>0.6</v>
      </c>
      <c r="L31" s="31">
        <f>G31+H31</f>
        <v>30</v>
      </c>
      <c r="M31" s="31">
        <f>I31+J31</f>
        <v>500</v>
      </c>
      <c r="N31" s="131">
        <f t="shared" si="0"/>
        <v>18</v>
      </c>
      <c r="O31" s="67">
        <f t="shared" si="1"/>
        <v>300</v>
      </c>
      <c r="P31" s="157">
        <v>30</v>
      </c>
      <c r="Q31" s="139">
        <f>M31/2</f>
        <v>250</v>
      </c>
      <c r="R31" s="152">
        <f t="shared" si="2"/>
        <v>150</v>
      </c>
    </row>
    <row r="32" spans="1:18" ht="20.25" customHeight="1" x14ac:dyDescent="0.25">
      <c r="A32" s="18">
        <v>18</v>
      </c>
      <c r="B32" s="70" t="s">
        <v>50</v>
      </c>
      <c r="C32" s="6" t="s">
        <v>48</v>
      </c>
      <c r="D32" s="28"/>
      <c r="E32" s="28" t="s">
        <v>51</v>
      </c>
      <c r="F32" s="28" t="s">
        <v>443</v>
      </c>
      <c r="G32" s="30">
        <v>0</v>
      </c>
      <c r="H32" s="31">
        <v>12</v>
      </c>
      <c r="I32" s="30">
        <v>0</v>
      </c>
      <c r="J32" s="33">
        <v>240</v>
      </c>
      <c r="K32" s="35">
        <v>1.1000000000000001</v>
      </c>
      <c r="L32" s="31">
        <f>G32+H32</f>
        <v>12</v>
      </c>
      <c r="M32" s="31">
        <f>I32+J32</f>
        <v>240</v>
      </c>
      <c r="N32" s="131">
        <f t="shared" si="0"/>
        <v>13.200000000000001</v>
      </c>
      <c r="O32" s="67">
        <f t="shared" si="1"/>
        <v>264</v>
      </c>
      <c r="P32" s="157">
        <v>6</v>
      </c>
      <c r="Q32" s="139">
        <f>M32/2</f>
        <v>120</v>
      </c>
      <c r="R32" s="152">
        <f t="shared" si="2"/>
        <v>132</v>
      </c>
    </row>
    <row r="33" spans="1:18" ht="24.95" customHeight="1" x14ac:dyDescent="0.25">
      <c r="A33" s="18">
        <v>19</v>
      </c>
      <c r="B33" s="56" t="s">
        <v>52</v>
      </c>
      <c r="C33" s="6" t="s">
        <v>48</v>
      </c>
      <c r="D33" s="18"/>
      <c r="E33" s="18" t="s">
        <v>53</v>
      </c>
      <c r="F33" s="18"/>
      <c r="G33" s="30">
        <v>10</v>
      </c>
      <c r="H33" s="33">
        <v>0</v>
      </c>
      <c r="I33" s="30">
        <v>100</v>
      </c>
      <c r="J33" s="33">
        <v>0</v>
      </c>
      <c r="K33" s="35">
        <v>8.43</v>
      </c>
      <c r="L33" s="31">
        <f>G33+H33</f>
        <v>10</v>
      </c>
      <c r="M33" s="31">
        <f>I33+J33</f>
        <v>100</v>
      </c>
      <c r="N33" s="131">
        <f t="shared" si="0"/>
        <v>84.3</v>
      </c>
      <c r="O33" s="67">
        <f t="shared" si="1"/>
        <v>843</v>
      </c>
      <c r="P33" s="157">
        <v>1</v>
      </c>
      <c r="Q33" s="139">
        <f>M33/2</f>
        <v>50</v>
      </c>
      <c r="R33" s="152">
        <f t="shared" si="2"/>
        <v>421.5</v>
      </c>
    </row>
    <row r="34" spans="1:18" ht="15.75" customHeight="1" x14ac:dyDescent="0.25">
      <c r="A34" s="89"/>
      <c r="B34" s="127" t="s">
        <v>54</v>
      </c>
      <c r="C34" s="4"/>
      <c r="D34" s="4"/>
      <c r="E34" s="4"/>
      <c r="F34" s="4"/>
      <c r="G34" s="30"/>
      <c r="H34" s="34"/>
      <c r="I34" s="30"/>
      <c r="J34" s="34"/>
      <c r="K34" s="35"/>
      <c r="L34" s="31"/>
      <c r="M34" s="31"/>
      <c r="N34" s="132">
        <f>SUM(N31:N33)</f>
        <v>115.5</v>
      </c>
      <c r="O34" s="105">
        <f>SUM(O31:O33)</f>
        <v>1407</v>
      </c>
      <c r="P34" s="157"/>
      <c r="Q34" s="139"/>
      <c r="R34" s="152"/>
    </row>
    <row r="35" spans="1:18" ht="8.25" customHeight="1" x14ac:dyDescent="0.25">
      <c r="A35" s="89"/>
      <c r="B35" s="74"/>
      <c r="C35" s="4"/>
      <c r="D35" s="4"/>
      <c r="E35" s="4"/>
      <c r="F35" s="4"/>
      <c r="G35" s="30"/>
      <c r="H35" s="34"/>
      <c r="I35" s="30"/>
      <c r="J35" s="34"/>
      <c r="K35" s="35"/>
      <c r="L35" s="31"/>
      <c r="M35" s="31"/>
      <c r="N35" s="131"/>
      <c r="O35" s="67"/>
      <c r="P35" s="157"/>
      <c r="Q35" s="139"/>
      <c r="R35" s="152"/>
    </row>
    <row r="36" spans="1:18" ht="17.25" customHeight="1" x14ac:dyDescent="0.25">
      <c r="A36" s="14"/>
      <c r="B36" s="73" t="s">
        <v>55</v>
      </c>
      <c r="C36" s="5"/>
      <c r="D36" s="5"/>
      <c r="E36" s="5"/>
      <c r="F36" s="5"/>
      <c r="G36" s="30"/>
      <c r="H36" s="36"/>
      <c r="I36" s="30"/>
      <c r="J36" s="36"/>
      <c r="K36" s="37"/>
      <c r="L36" s="31"/>
      <c r="M36" s="31"/>
      <c r="N36" s="131"/>
      <c r="O36" s="67"/>
      <c r="P36" s="157"/>
      <c r="Q36" s="139"/>
      <c r="R36" s="152"/>
    </row>
    <row r="37" spans="1:18" ht="15.95" customHeight="1" x14ac:dyDescent="0.25">
      <c r="A37" s="6">
        <v>20</v>
      </c>
      <c r="B37" s="56" t="s">
        <v>56</v>
      </c>
      <c r="C37" s="6" t="s">
        <v>57</v>
      </c>
      <c r="D37" s="18"/>
      <c r="E37" s="18" t="s">
        <v>18</v>
      </c>
      <c r="F37" s="18" t="s">
        <v>58</v>
      </c>
      <c r="G37" s="30">
        <v>30</v>
      </c>
      <c r="H37" s="33">
        <v>30</v>
      </c>
      <c r="I37" s="30">
        <v>300</v>
      </c>
      <c r="J37" s="33">
        <v>1000</v>
      </c>
      <c r="K37" s="35">
        <v>0.4</v>
      </c>
      <c r="L37" s="31">
        <f>G37+H37</f>
        <v>60</v>
      </c>
      <c r="M37" s="31">
        <f>I37+J37</f>
        <v>1300</v>
      </c>
      <c r="N37" s="131">
        <f t="shared" si="0"/>
        <v>24</v>
      </c>
      <c r="O37" s="67">
        <f t="shared" si="1"/>
        <v>520</v>
      </c>
      <c r="P37" s="157">
        <v>30</v>
      </c>
      <c r="Q37" s="139">
        <f>M37/2</f>
        <v>650</v>
      </c>
      <c r="R37" s="152">
        <f t="shared" si="2"/>
        <v>260</v>
      </c>
    </row>
    <row r="38" spans="1:18" ht="15.95" customHeight="1" x14ac:dyDescent="0.25">
      <c r="A38" s="6">
        <v>21</v>
      </c>
      <c r="B38" s="56" t="s">
        <v>59</v>
      </c>
      <c r="C38" s="6" t="s">
        <v>57</v>
      </c>
      <c r="D38" s="18"/>
      <c r="E38" s="18" t="s">
        <v>60</v>
      </c>
      <c r="F38" s="18" t="s">
        <v>44</v>
      </c>
      <c r="G38" s="30">
        <v>10</v>
      </c>
      <c r="H38" s="33">
        <v>10</v>
      </c>
      <c r="I38" s="30">
        <v>200</v>
      </c>
      <c r="J38" s="33">
        <v>200</v>
      </c>
      <c r="K38" s="35">
        <v>0.8</v>
      </c>
      <c r="L38" s="31">
        <f>G38+H38</f>
        <v>20</v>
      </c>
      <c r="M38" s="31">
        <f>I38+J38</f>
        <v>400</v>
      </c>
      <c r="N38" s="131">
        <f t="shared" si="0"/>
        <v>16</v>
      </c>
      <c r="O38" s="67">
        <f t="shared" si="1"/>
        <v>320</v>
      </c>
      <c r="P38" s="157">
        <v>10</v>
      </c>
      <c r="Q38" s="139">
        <f>M38/2</f>
        <v>200</v>
      </c>
      <c r="R38" s="152">
        <f t="shared" si="2"/>
        <v>160</v>
      </c>
    </row>
    <row r="39" spans="1:18" ht="31.5" customHeight="1" x14ac:dyDescent="0.25">
      <c r="A39" s="6">
        <v>22</v>
      </c>
      <c r="B39" s="56" t="s">
        <v>483</v>
      </c>
      <c r="C39" s="6" t="s">
        <v>57</v>
      </c>
      <c r="D39" s="18"/>
      <c r="E39" s="18" t="s">
        <v>484</v>
      </c>
      <c r="F39" s="18" t="s">
        <v>485</v>
      </c>
      <c r="G39" s="30">
        <v>300</v>
      </c>
      <c r="H39" s="33">
        <v>0</v>
      </c>
      <c r="I39" s="30">
        <v>1500</v>
      </c>
      <c r="J39" s="33">
        <v>0</v>
      </c>
      <c r="K39" s="35">
        <v>1.1499999999999999</v>
      </c>
      <c r="L39" s="31">
        <f>G39+H39</f>
        <v>300</v>
      </c>
      <c r="M39" s="31">
        <f>I39+J39</f>
        <v>1500</v>
      </c>
      <c r="N39" s="131">
        <f t="shared" si="0"/>
        <v>345</v>
      </c>
      <c r="O39" s="67">
        <f t="shared" si="1"/>
        <v>1724.9999999999998</v>
      </c>
      <c r="P39" s="157">
        <v>10</v>
      </c>
      <c r="Q39" s="139">
        <f>M39/2</f>
        <v>750</v>
      </c>
      <c r="R39" s="152">
        <f t="shared" si="2"/>
        <v>862.49999999999989</v>
      </c>
    </row>
    <row r="40" spans="1:18" ht="25.5" customHeight="1" x14ac:dyDescent="0.25">
      <c r="A40" s="6">
        <v>23</v>
      </c>
      <c r="B40" s="56" t="s">
        <v>61</v>
      </c>
      <c r="C40" s="6" t="s">
        <v>57</v>
      </c>
      <c r="D40" s="18"/>
      <c r="E40" s="18" t="s">
        <v>62</v>
      </c>
      <c r="F40" s="18" t="s">
        <v>63</v>
      </c>
      <c r="G40" s="30">
        <v>10</v>
      </c>
      <c r="H40" s="33">
        <v>10</v>
      </c>
      <c r="I40" s="30">
        <v>100</v>
      </c>
      <c r="J40" s="33">
        <v>200</v>
      </c>
      <c r="K40" s="35">
        <v>0.7</v>
      </c>
      <c r="L40" s="31">
        <f>G40+H40</f>
        <v>20</v>
      </c>
      <c r="M40" s="31">
        <f>I40+J40</f>
        <v>300</v>
      </c>
      <c r="N40" s="131">
        <f t="shared" si="0"/>
        <v>14</v>
      </c>
      <c r="O40" s="67">
        <f t="shared" si="1"/>
        <v>210</v>
      </c>
      <c r="P40" s="157">
        <v>10</v>
      </c>
      <c r="Q40" s="139">
        <f>M40/2</f>
        <v>150</v>
      </c>
      <c r="R40" s="152">
        <f t="shared" si="2"/>
        <v>105</v>
      </c>
    </row>
    <row r="41" spans="1:18" ht="13.5" customHeight="1" x14ac:dyDescent="0.25">
      <c r="A41" s="91"/>
      <c r="B41" s="127" t="s">
        <v>65</v>
      </c>
      <c r="C41" s="4"/>
      <c r="D41" s="4"/>
      <c r="E41" s="4"/>
      <c r="F41" s="4"/>
      <c r="G41" s="30"/>
      <c r="H41" s="34"/>
      <c r="I41" s="30"/>
      <c r="J41" s="34"/>
      <c r="K41" s="35"/>
      <c r="L41" s="31"/>
      <c r="M41" s="31"/>
      <c r="N41" s="132">
        <f>SUM(N37:N40)</f>
        <v>399</v>
      </c>
      <c r="O41" s="105">
        <f>SUM(O37:O40)</f>
        <v>2775</v>
      </c>
      <c r="P41" s="157"/>
      <c r="Q41" s="139"/>
      <c r="R41" s="152"/>
    </row>
    <row r="42" spans="1:18" ht="9" customHeight="1" x14ac:dyDescent="0.25">
      <c r="A42" s="91"/>
      <c r="B42" s="74"/>
      <c r="C42" s="4"/>
      <c r="D42" s="4"/>
      <c r="E42" s="4"/>
      <c r="F42" s="4"/>
      <c r="G42" s="30"/>
      <c r="H42" s="34"/>
      <c r="I42" s="30"/>
      <c r="J42" s="34"/>
      <c r="K42" s="35"/>
      <c r="L42" s="31"/>
      <c r="M42" s="31"/>
      <c r="N42" s="131"/>
      <c r="O42" s="67"/>
      <c r="P42" s="157"/>
      <c r="Q42" s="139"/>
      <c r="R42" s="152"/>
    </row>
    <row r="43" spans="1:18" ht="12" customHeight="1" x14ac:dyDescent="0.25">
      <c r="A43" s="92"/>
      <c r="B43" s="73" t="s">
        <v>66</v>
      </c>
      <c r="C43" s="7"/>
      <c r="D43" s="7"/>
      <c r="E43" s="7"/>
      <c r="F43" s="7"/>
      <c r="G43" s="30"/>
      <c r="H43" s="36"/>
      <c r="I43" s="30"/>
      <c r="J43" s="36"/>
      <c r="K43" s="37"/>
      <c r="L43" s="31"/>
      <c r="M43" s="31"/>
      <c r="N43" s="131"/>
      <c r="O43" s="67"/>
      <c r="P43" s="157"/>
      <c r="Q43" s="139"/>
      <c r="R43" s="152"/>
    </row>
    <row r="44" spans="1:18" ht="27.75" customHeight="1" x14ac:dyDescent="0.25">
      <c r="A44" s="6">
        <v>24</v>
      </c>
      <c r="B44" s="56" t="s">
        <v>68</v>
      </c>
      <c r="C44" s="6" t="s">
        <v>67</v>
      </c>
      <c r="D44" s="18"/>
      <c r="E44" s="18" t="s">
        <v>7</v>
      </c>
      <c r="F44" s="18" t="s">
        <v>69</v>
      </c>
      <c r="G44" s="30">
        <v>120</v>
      </c>
      <c r="H44" s="33">
        <v>0</v>
      </c>
      <c r="I44" s="30">
        <v>900</v>
      </c>
      <c r="J44" s="33">
        <v>0</v>
      </c>
      <c r="K44" s="35">
        <v>0.16</v>
      </c>
      <c r="L44" s="31">
        <f>G44+H44</f>
        <v>120</v>
      </c>
      <c r="M44" s="31">
        <f>I44+J44</f>
        <v>900</v>
      </c>
      <c r="N44" s="131">
        <f t="shared" si="0"/>
        <v>19.2</v>
      </c>
      <c r="O44" s="67">
        <f t="shared" si="1"/>
        <v>144</v>
      </c>
      <c r="P44" s="157">
        <v>60</v>
      </c>
      <c r="Q44" s="139">
        <f>M44/2</f>
        <v>450</v>
      </c>
      <c r="R44" s="152">
        <f t="shared" si="2"/>
        <v>72</v>
      </c>
    </row>
    <row r="45" spans="1:18" ht="24.95" customHeight="1" x14ac:dyDescent="0.25">
      <c r="A45" s="6">
        <v>25</v>
      </c>
      <c r="B45" s="56" t="s">
        <v>68</v>
      </c>
      <c r="C45" s="6" t="s">
        <v>67</v>
      </c>
      <c r="D45" s="18"/>
      <c r="E45" s="18" t="s">
        <v>7</v>
      </c>
      <c r="F45" s="18" t="s">
        <v>64</v>
      </c>
      <c r="G45" s="30">
        <v>0</v>
      </c>
      <c r="H45" s="33">
        <v>60</v>
      </c>
      <c r="I45" s="30">
        <v>0</v>
      </c>
      <c r="J45" s="33">
        <v>300</v>
      </c>
      <c r="K45" s="35">
        <v>0.13</v>
      </c>
      <c r="L45" s="31">
        <f>G45+H45</f>
        <v>60</v>
      </c>
      <c r="M45" s="31">
        <f>I45+J45</f>
        <v>300</v>
      </c>
      <c r="N45" s="131">
        <f t="shared" si="0"/>
        <v>7.8000000000000007</v>
      </c>
      <c r="O45" s="67">
        <f t="shared" si="1"/>
        <v>39</v>
      </c>
      <c r="P45" s="157">
        <v>60</v>
      </c>
      <c r="Q45" s="139">
        <f>M45/2</f>
        <v>150</v>
      </c>
      <c r="R45" s="152">
        <f t="shared" si="2"/>
        <v>19.5</v>
      </c>
    </row>
    <row r="46" spans="1:18" ht="12.75" customHeight="1" x14ac:dyDescent="0.25">
      <c r="A46" s="91"/>
      <c r="B46" s="127" t="s">
        <v>70</v>
      </c>
      <c r="C46" s="4"/>
      <c r="D46" s="4"/>
      <c r="E46" s="4"/>
      <c r="F46" s="4"/>
      <c r="G46" s="30"/>
      <c r="H46" s="34"/>
      <c r="I46" s="30"/>
      <c r="J46" s="34"/>
      <c r="K46" s="35"/>
      <c r="L46" s="31"/>
      <c r="M46" s="31"/>
      <c r="N46" s="132">
        <f>SUM(N44:N45)</f>
        <v>27</v>
      </c>
      <c r="O46" s="105">
        <f>SUM(O44:O45)</f>
        <v>183</v>
      </c>
      <c r="P46" s="157"/>
      <c r="Q46" s="139"/>
      <c r="R46" s="152"/>
    </row>
    <row r="47" spans="1:18" ht="10.5" customHeight="1" x14ac:dyDescent="0.25">
      <c r="A47" s="91"/>
      <c r="B47" s="74"/>
      <c r="C47" s="4"/>
      <c r="D47" s="4"/>
      <c r="E47" s="4"/>
      <c r="F47" s="4"/>
      <c r="G47" s="30"/>
      <c r="H47" s="34"/>
      <c r="I47" s="30"/>
      <c r="J47" s="34"/>
      <c r="K47" s="35"/>
      <c r="L47" s="31"/>
      <c r="M47" s="31"/>
      <c r="N47" s="131"/>
      <c r="O47" s="67"/>
      <c r="P47" s="157"/>
      <c r="Q47" s="139"/>
      <c r="R47" s="152"/>
    </row>
    <row r="48" spans="1:18" ht="14.25" customHeight="1" x14ac:dyDescent="0.25">
      <c r="A48" s="14"/>
      <c r="B48" s="73" t="s">
        <v>71</v>
      </c>
      <c r="C48" s="5"/>
      <c r="D48" s="5"/>
      <c r="E48" s="5"/>
      <c r="F48" s="5"/>
      <c r="G48" s="30"/>
      <c r="H48" s="36"/>
      <c r="I48" s="30"/>
      <c r="J48" s="36"/>
      <c r="K48" s="37"/>
      <c r="L48" s="31"/>
      <c r="M48" s="31"/>
      <c r="N48" s="131"/>
      <c r="O48" s="67"/>
      <c r="P48" s="157"/>
      <c r="Q48" s="139"/>
      <c r="R48" s="152"/>
    </row>
    <row r="49" spans="1:18" s="137" customFormat="1" ht="24.95" customHeight="1" x14ac:dyDescent="0.25">
      <c r="A49" s="13">
        <v>26</v>
      </c>
      <c r="B49" s="79" t="s">
        <v>72</v>
      </c>
      <c r="C49" s="13" t="s">
        <v>73</v>
      </c>
      <c r="D49" s="19" t="s">
        <v>14</v>
      </c>
      <c r="E49" s="19" t="s">
        <v>74</v>
      </c>
      <c r="F49" s="19" t="s">
        <v>75</v>
      </c>
      <c r="G49" s="30">
        <v>3</v>
      </c>
      <c r="H49" s="136">
        <v>1</v>
      </c>
      <c r="I49" s="30">
        <v>100</v>
      </c>
      <c r="J49" s="136">
        <v>7</v>
      </c>
      <c r="K49" s="46">
        <v>45.62</v>
      </c>
      <c r="L49" s="31">
        <f>G49+H49</f>
        <v>4</v>
      </c>
      <c r="M49" s="136">
        <f>I49+J49</f>
        <v>107</v>
      </c>
      <c r="N49" s="131">
        <f t="shared" si="0"/>
        <v>182.48</v>
      </c>
      <c r="O49" s="67">
        <f t="shared" si="1"/>
        <v>4881.34</v>
      </c>
      <c r="P49" s="157">
        <v>1</v>
      </c>
      <c r="Q49" s="139">
        <v>54</v>
      </c>
      <c r="R49" s="152">
        <f t="shared" si="2"/>
        <v>2463.48</v>
      </c>
    </row>
    <row r="50" spans="1:18" ht="20.25" customHeight="1" x14ac:dyDescent="0.25">
      <c r="A50" s="91"/>
      <c r="B50" s="127" t="s">
        <v>76</v>
      </c>
      <c r="C50" s="4"/>
      <c r="D50" s="4"/>
      <c r="E50" s="4"/>
      <c r="F50" s="4"/>
      <c r="G50" s="30"/>
      <c r="H50" s="34"/>
      <c r="I50" s="30"/>
      <c r="J50" s="34"/>
      <c r="K50" s="35"/>
      <c r="L50" s="31"/>
      <c r="M50" s="31"/>
      <c r="N50" s="132">
        <f>SUM(N49)</f>
        <v>182.48</v>
      </c>
      <c r="O50" s="105">
        <f>SUM(O49)</f>
        <v>4881.34</v>
      </c>
      <c r="P50" s="157"/>
      <c r="Q50" s="139"/>
      <c r="R50" s="152"/>
    </row>
    <row r="51" spans="1:18" ht="18" customHeight="1" x14ac:dyDescent="0.25">
      <c r="A51" s="14"/>
      <c r="B51" s="72" t="s">
        <v>77</v>
      </c>
      <c r="C51" s="5"/>
      <c r="D51" s="5"/>
      <c r="E51" s="5"/>
      <c r="F51" s="5"/>
      <c r="G51" s="30"/>
      <c r="H51" s="36"/>
      <c r="I51" s="30"/>
      <c r="J51" s="36"/>
      <c r="K51" s="37"/>
      <c r="L51" s="31"/>
      <c r="M51" s="31"/>
      <c r="N51" s="131"/>
      <c r="O51" s="67"/>
      <c r="P51" s="157"/>
      <c r="Q51" s="139"/>
      <c r="R51" s="152"/>
    </row>
    <row r="52" spans="1:18" ht="24.95" customHeight="1" x14ac:dyDescent="0.25">
      <c r="A52" s="14">
        <v>27</v>
      </c>
      <c r="B52" s="56" t="s">
        <v>78</v>
      </c>
      <c r="C52" s="6" t="s">
        <v>79</v>
      </c>
      <c r="D52" s="18" t="s">
        <v>16</v>
      </c>
      <c r="E52" s="28" t="s">
        <v>74</v>
      </c>
      <c r="F52" s="18" t="s">
        <v>80</v>
      </c>
      <c r="G52" s="30">
        <v>10</v>
      </c>
      <c r="H52" s="33">
        <v>0</v>
      </c>
      <c r="I52" s="30">
        <v>500</v>
      </c>
      <c r="J52" s="33">
        <v>0</v>
      </c>
      <c r="K52" s="32">
        <v>4.16</v>
      </c>
      <c r="L52" s="31">
        <f>G52+H52</f>
        <v>10</v>
      </c>
      <c r="M52" s="31">
        <f>I52+J52</f>
        <v>500</v>
      </c>
      <c r="N52" s="131">
        <f t="shared" si="0"/>
        <v>41.6</v>
      </c>
      <c r="O52" s="67">
        <f t="shared" si="1"/>
        <v>2080</v>
      </c>
      <c r="P52" s="157">
        <v>10</v>
      </c>
      <c r="Q52" s="139">
        <f>M52/2</f>
        <v>250</v>
      </c>
      <c r="R52" s="152">
        <f t="shared" si="2"/>
        <v>1040</v>
      </c>
    </row>
    <row r="53" spans="1:18" ht="24.95" customHeight="1" x14ac:dyDescent="0.25">
      <c r="A53" s="14">
        <v>28</v>
      </c>
      <c r="B53" s="56" t="s">
        <v>81</v>
      </c>
      <c r="C53" s="6" t="s">
        <v>79</v>
      </c>
      <c r="D53" s="18" t="s">
        <v>16</v>
      </c>
      <c r="E53" s="28" t="s">
        <v>74</v>
      </c>
      <c r="F53" s="18" t="s">
        <v>82</v>
      </c>
      <c r="G53" s="30">
        <v>30</v>
      </c>
      <c r="H53" s="33">
        <v>30</v>
      </c>
      <c r="I53" s="30">
        <v>2000</v>
      </c>
      <c r="J53" s="33">
        <v>2000</v>
      </c>
      <c r="K53" s="32">
        <v>1.72</v>
      </c>
      <c r="L53" s="31">
        <f>G53+H53</f>
        <v>60</v>
      </c>
      <c r="M53" s="31">
        <f>I53+J53</f>
        <v>4000</v>
      </c>
      <c r="N53" s="131">
        <f t="shared" si="0"/>
        <v>103.2</v>
      </c>
      <c r="O53" s="67">
        <f t="shared" si="1"/>
        <v>6880</v>
      </c>
      <c r="P53" s="157">
        <v>10</v>
      </c>
      <c r="Q53" s="139">
        <f>M53/2</f>
        <v>2000</v>
      </c>
      <c r="R53" s="152">
        <f t="shared" si="2"/>
        <v>3440</v>
      </c>
    </row>
    <row r="54" spans="1:18" ht="24.95" customHeight="1" x14ac:dyDescent="0.25">
      <c r="A54" s="14">
        <v>29</v>
      </c>
      <c r="B54" s="56" t="s">
        <v>495</v>
      </c>
      <c r="C54" s="6" t="s">
        <v>79</v>
      </c>
      <c r="D54" s="18" t="s">
        <v>16</v>
      </c>
      <c r="E54" s="28" t="s">
        <v>74</v>
      </c>
      <c r="F54" s="18" t="s">
        <v>496</v>
      </c>
      <c r="G54" s="30">
        <v>30</v>
      </c>
      <c r="H54" s="33">
        <v>0</v>
      </c>
      <c r="I54" s="30">
        <v>2000</v>
      </c>
      <c r="J54" s="38">
        <v>0</v>
      </c>
      <c r="K54" s="32">
        <v>1.67</v>
      </c>
      <c r="L54" s="31">
        <f>G54+H54</f>
        <v>30</v>
      </c>
      <c r="M54" s="31">
        <f>I54+J54</f>
        <v>2000</v>
      </c>
      <c r="N54" s="131">
        <f t="shared" si="0"/>
        <v>50.099999999999994</v>
      </c>
      <c r="O54" s="67">
        <f t="shared" si="1"/>
        <v>3340</v>
      </c>
      <c r="P54" s="157">
        <v>10</v>
      </c>
      <c r="Q54" s="139">
        <v>1000</v>
      </c>
      <c r="R54" s="152">
        <f t="shared" si="2"/>
        <v>1670</v>
      </c>
    </row>
    <row r="55" spans="1:18" ht="18.75" customHeight="1" x14ac:dyDescent="0.25">
      <c r="A55" s="91"/>
      <c r="B55" s="74" t="s">
        <v>83</v>
      </c>
      <c r="C55" s="4"/>
      <c r="D55" s="4"/>
      <c r="E55" s="4"/>
      <c r="F55" s="4"/>
      <c r="G55" s="39"/>
      <c r="H55" s="34"/>
      <c r="I55" s="39"/>
      <c r="J55" s="34"/>
      <c r="K55" s="35"/>
      <c r="L55" s="31"/>
      <c r="M55" s="31"/>
      <c r="N55" s="132">
        <f>SUM(N52:N54)</f>
        <v>194.9</v>
      </c>
      <c r="O55" s="105">
        <f>SUM(O52:O54)</f>
        <v>12300</v>
      </c>
      <c r="P55" s="157"/>
      <c r="Q55" s="139"/>
      <c r="R55" s="152"/>
    </row>
    <row r="56" spans="1:18" ht="15" customHeight="1" x14ac:dyDescent="0.25">
      <c r="A56" s="91"/>
      <c r="B56" s="74"/>
      <c r="C56" s="4"/>
      <c r="D56" s="4"/>
      <c r="E56" s="4"/>
      <c r="F56" s="4"/>
      <c r="G56" s="39"/>
      <c r="H56" s="34"/>
      <c r="I56" s="39"/>
      <c r="J56" s="34"/>
      <c r="K56" s="35"/>
      <c r="L56" s="31"/>
      <c r="M56" s="31"/>
      <c r="N56" s="131"/>
      <c r="O56" s="67"/>
      <c r="P56" s="157"/>
      <c r="Q56" s="139"/>
      <c r="R56" s="152"/>
    </row>
    <row r="57" spans="1:18" ht="12" customHeight="1" x14ac:dyDescent="0.25">
      <c r="A57" s="14"/>
      <c r="B57" s="73" t="s">
        <v>84</v>
      </c>
      <c r="C57" s="7"/>
      <c r="D57" s="7"/>
      <c r="E57" s="7"/>
      <c r="F57" s="7"/>
      <c r="G57" s="40"/>
      <c r="H57" s="36"/>
      <c r="I57" s="40"/>
      <c r="J57" s="36"/>
      <c r="K57" s="42"/>
      <c r="L57" s="31"/>
      <c r="M57" s="31"/>
      <c r="N57" s="131"/>
      <c r="O57" s="67"/>
      <c r="P57" s="157"/>
      <c r="Q57" s="139"/>
      <c r="R57" s="152"/>
    </row>
    <row r="58" spans="1:18" ht="30.75" customHeight="1" x14ac:dyDescent="0.25">
      <c r="A58" s="18">
        <v>30</v>
      </c>
      <c r="B58" s="56" t="s">
        <v>85</v>
      </c>
      <c r="C58" s="6" t="s">
        <v>86</v>
      </c>
      <c r="D58" s="18" t="s">
        <v>16</v>
      </c>
      <c r="E58" s="28" t="s">
        <v>74</v>
      </c>
      <c r="F58" s="18" t="s">
        <v>87</v>
      </c>
      <c r="G58" s="30">
        <v>0</v>
      </c>
      <c r="H58" s="33">
        <v>20</v>
      </c>
      <c r="I58" s="30">
        <v>0</v>
      </c>
      <c r="J58" s="33">
        <v>300</v>
      </c>
      <c r="K58" s="35">
        <v>1.43</v>
      </c>
      <c r="L58" s="31">
        <f>G58+H58</f>
        <v>20</v>
      </c>
      <c r="M58" s="31">
        <f>I58+J58</f>
        <v>300</v>
      </c>
      <c r="N58" s="131">
        <f t="shared" si="0"/>
        <v>28.599999999999998</v>
      </c>
      <c r="O58" s="67">
        <f t="shared" si="1"/>
        <v>429</v>
      </c>
      <c r="P58" s="157">
        <v>10</v>
      </c>
      <c r="Q58" s="139">
        <f>M58/2</f>
        <v>150</v>
      </c>
      <c r="R58" s="152">
        <f t="shared" si="2"/>
        <v>214.5</v>
      </c>
    </row>
    <row r="59" spans="1:18" ht="30.75" customHeight="1" x14ac:dyDescent="0.25">
      <c r="A59" s="18">
        <v>31</v>
      </c>
      <c r="B59" s="56" t="s">
        <v>480</v>
      </c>
      <c r="C59" s="6" t="s">
        <v>86</v>
      </c>
      <c r="D59" s="18"/>
      <c r="E59" s="28" t="s">
        <v>481</v>
      </c>
      <c r="F59" s="18" t="s">
        <v>482</v>
      </c>
      <c r="G59" s="30">
        <v>1000</v>
      </c>
      <c r="H59" s="33">
        <v>0</v>
      </c>
      <c r="I59" s="30">
        <v>8000</v>
      </c>
      <c r="J59" s="33">
        <v>0</v>
      </c>
      <c r="K59" s="35">
        <v>0.8</v>
      </c>
      <c r="L59" s="31">
        <f>G59+H59</f>
        <v>1000</v>
      </c>
      <c r="M59" s="31">
        <f>I59+J59</f>
        <v>8000</v>
      </c>
      <c r="N59" s="131">
        <f t="shared" si="0"/>
        <v>800</v>
      </c>
      <c r="O59" s="67">
        <f t="shared" si="1"/>
        <v>6400</v>
      </c>
      <c r="P59" s="157">
        <v>60</v>
      </c>
      <c r="Q59" s="139">
        <f>M59/2</f>
        <v>4000</v>
      </c>
      <c r="R59" s="152">
        <f t="shared" si="2"/>
        <v>3200</v>
      </c>
    </row>
    <row r="60" spans="1:18" ht="15.75" customHeight="1" x14ac:dyDescent="0.25">
      <c r="A60" s="89"/>
      <c r="B60" s="74" t="s">
        <v>88</v>
      </c>
      <c r="C60" s="4"/>
      <c r="D60" s="4"/>
      <c r="E60" s="4"/>
      <c r="F60" s="4"/>
      <c r="G60" s="30"/>
      <c r="H60" s="34"/>
      <c r="I60" s="30"/>
      <c r="J60" s="34"/>
      <c r="K60" s="35"/>
      <c r="L60" s="31"/>
      <c r="M60" s="31"/>
      <c r="N60" s="132">
        <f>SUM(N58:N59)</f>
        <v>828.6</v>
      </c>
      <c r="O60" s="105">
        <f>SUM(O58:O59)</f>
        <v>6829</v>
      </c>
      <c r="P60" s="157"/>
      <c r="Q60" s="139"/>
      <c r="R60" s="152"/>
    </row>
    <row r="61" spans="1:18" ht="30.75" customHeight="1" x14ac:dyDescent="0.25">
      <c r="A61" s="94"/>
      <c r="B61" s="207" t="s">
        <v>89</v>
      </c>
      <c r="C61" s="207"/>
      <c r="D61" s="129"/>
      <c r="E61" s="129"/>
      <c r="F61" s="129"/>
      <c r="G61" s="30"/>
      <c r="H61" s="31"/>
      <c r="I61" s="30"/>
      <c r="J61" s="31"/>
      <c r="K61" s="35"/>
      <c r="L61" s="31"/>
      <c r="M61" s="31"/>
      <c r="N61" s="148">
        <f>N12+N28+N34+N41+N46+N50+N55+N60</f>
        <v>5259.62</v>
      </c>
      <c r="O61" s="149">
        <f>O12+O28+O34+O41+O46+O50+O55+O60</f>
        <v>79807.539999999994</v>
      </c>
      <c r="P61" s="157"/>
      <c r="Q61" s="139"/>
      <c r="R61" s="152"/>
    </row>
    <row r="62" spans="1:18" ht="12" customHeight="1" x14ac:dyDescent="0.25">
      <c r="A62" s="94"/>
      <c r="B62" s="150" t="s">
        <v>503</v>
      </c>
      <c r="C62" s="9"/>
      <c r="D62" s="9"/>
      <c r="E62" s="9"/>
      <c r="F62" s="9"/>
      <c r="G62" s="30"/>
      <c r="H62" s="39"/>
      <c r="I62" s="30"/>
      <c r="J62" s="39"/>
      <c r="K62" s="35"/>
      <c r="L62" s="31"/>
      <c r="M62" s="31"/>
      <c r="N62" s="131"/>
      <c r="O62" s="67"/>
      <c r="P62" s="157"/>
      <c r="Q62" s="139"/>
      <c r="R62" s="152"/>
    </row>
    <row r="63" spans="1:18" ht="15" customHeight="1" x14ac:dyDescent="0.25">
      <c r="A63" s="14"/>
      <c r="B63" s="73" t="s">
        <v>90</v>
      </c>
      <c r="C63" s="5"/>
      <c r="D63" s="5"/>
      <c r="E63" s="5"/>
      <c r="F63" s="5"/>
      <c r="G63" s="30"/>
      <c r="H63" s="36"/>
      <c r="I63" s="30"/>
      <c r="J63" s="36"/>
      <c r="K63" s="37"/>
      <c r="L63" s="31"/>
      <c r="M63" s="31"/>
      <c r="N63" s="131"/>
      <c r="O63" s="67"/>
      <c r="P63" s="157"/>
      <c r="Q63" s="139"/>
      <c r="R63" s="152"/>
    </row>
    <row r="64" spans="1:18" ht="18" customHeight="1" x14ac:dyDescent="0.25">
      <c r="A64" s="18">
        <v>32</v>
      </c>
      <c r="B64" s="56" t="s">
        <v>91</v>
      </c>
      <c r="C64" s="6" t="s">
        <v>92</v>
      </c>
      <c r="D64" s="18"/>
      <c r="E64" s="18" t="s">
        <v>18</v>
      </c>
      <c r="F64" s="18" t="s">
        <v>63</v>
      </c>
      <c r="G64" s="30">
        <v>0</v>
      </c>
      <c r="H64" s="33">
        <v>30</v>
      </c>
      <c r="I64" s="30">
        <v>0</v>
      </c>
      <c r="J64" s="33">
        <v>400</v>
      </c>
      <c r="K64" s="35">
        <v>0.26900000000000002</v>
      </c>
      <c r="L64" s="31">
        <f t="shared" ref="L64:L74" si="6">G64+H64</f>
        <v>30</v>
      </c>
      <c r="M64" s="31">
        <f t="shared" ref="M64:M74" si="7">I64+J64</f>
        <v>400</v>
      </c>
      <c r="N64" s="131">
        <f t="shared" si="0"/>
        <v>8.07</v>
      </c>
      <c r="O64" s="67">
        <f t="shared" si="1"/>
        <v>107.60000000000001</v>
      </c>
      <c r="P64" s="157">
        <v>30</v>
      </c>
      <c r="Q64" s="139">
        <f>M64/2</f>
        <v>200</v>
      </c>
      <c r="R64" s="152">
        <f t="shared" si="2"/>
        <v>53.800000000000004</v>
      </c>
    </row>
    <row r="65" spans="1:18" ht="24.95" customHeight="1" x14ac:dyDescent="0.25">
      <c r="A65" s="18">
        <v>33</v>
      </c>
      <c r="B65" s="56" t="s">
        <v>93</v>
      </c>
      <c r="C65" s="6" t="s">
        <v>92</v>
      </c>
      <c r="D65" s="18"/>
      <c r="E65" s="18" t="s">
        <v>7</v>
      </c>
      <c r="F65" s="18" t="s">
        <v>94</v>
      </c>
      <c r="G65" s="30">
        <v>140</v>
      </c>
      <c r="H65" s="33">
        <v>0</v>
      </c>
      <c r="I65" s="30">
        <v>700</v>
      </c>
      <c r="J65" s="33">
        <v>0</v>
      </c>
      <c r="K65" s="35">
        <v>0.18</v>
      </c>
      <c r="L65" s="31">
        <f t="shared" si="6"/>
        <v>140</v>
      </c>
      <c r="M65" s="31">
        <f t="shared" si="7"/>
        <v>700</v>
      </c>
      <c r="N65" s="131">
        <f t="shared" si="0"/>
        <v>25.2</v>
      </c>
      <c r="O65" s="67">
        <f t="shared" si="1"/>
        <v>126</v>
      </c>
      <c r="P65" s="157">
        <v>30</v>
      </c>
      <c r="Q65" s="139">
        <f>M65/2</f>
        <v>350</v>
      </c>
      <c r="R65" s="152">
        <f t="shared" si="2"/>
        <v>63</v>
      </c>
    </row>
    <row r="66" spans="1:18" ht="24.95" customHeight="1" x14ac:dyDescent="0.25">
      <c r="A66" s="18">
        <v>34</v>
      </c>
      <c r="B66" s="56" t="s">
        <v>96</v>
      </c>
      <c r="C66" s="6" t="s">
        <v>92</v>
      </c>
      <c r="D66" s="18"/>
      <c r="E66" s="18" t="s">
        <v>7</v>
      </c>
      <c r="F66" s="18" t="s">
        <v>97</v>
      </c>
      <c r="G66" s="30">
        <v>30</v>
      </c>
      <c r="H66" s="33">
        <v>30</v>
      </c>
      <c r="I66" s="30">
        <v>600</v>
      </c>
      <c r="J66" s="33">
        <v>200</v>
      </c>
      <c r="K66" s="35">
        <v>0.47</v>
      </c>
      <c r="L66" s="31">
        <f t="shared" si="6"/>
        <v>60</v>
      </c>
      <c r="M66" s="31">
        <f t="shared" si="7"/>
        <v>800</v>
      </c>
      <c r="N66" s="131">
        <f t="shared" si="0"/>
        <v>28.2</v>
      </c>
      <c r="O66" s="67">
        <f t="shared" si="1"/>
        <v>376</v>
      </c>
      <c r="P66" s="157">
        <v>30</v>
      </c>
      <c r="Q66" s="139">
        <f>M66/2</f>
        <v>400</v>
      </c>
      <c r="R66" s="152">
        <f t="shared" si="2"/>
        <v>188</v>
      </c>
    </row>
    <row r="67" spans="1:18" ht="30.75" customHeight="1" x14ac:dyDescent="0.25">
      <c r="A67" s="18">
        <v>35</v>
      </c>
      <c r="B67" s="56" t="s">
        <v>99</v>
      </c>
      <c r="C67" s="6" t="s">
        <v>92</v>
      </c>
      <c r="D67" s="18" t="s">
        <v>98</v>
      </c>
      <c r="E67" s="18" t="s">
        <v>74</v>
      </c>
      <c r="F67" s="18" t="s">
        <v>100</v>
      </c>
      <c r="G67" s="30">
        <v>600</v>
      </c>
      <c r="H67" s="33">
        <v>10</v>
      </c>
      <c r="I67" s="30">
        <v>8000</v>
      </c>
      <c r="J67" s="33">
        <v>500</v>
      </c>
      <c r="K67" s="35">
        <v>9.74</v>
      </c>
      <c r="L67" s="31">
        <f t="shared" si="6"/>
        <v>610</v>
      </c>
      <c r="M67" s="31">
        <f t="shared" si="7"/>
        <v>8500</v>
      </c>
      <c r="N67" s="131">
        <f t="shared" si="0"/>
        <v>5941.4000000000005</v>
      </c>
      <c r="O67" s="67">
        <f t="shared" si="1"/>
        <v>82790</v>
      </c>
      <c r="P67" s="157">
        <v>100</v>
      </c>
      <c r="Q67" s="139">
        <v>4300</v>
      </c>
      <c r="R67" s="152">
        <f t="shared" si="2"/>
        <v>41882</v>
      </c>
    </row>
    <row r="68" spans="1:18" ht="30.75" customHeight="1" x14ac:dyDescent="0.25">
      <c r="A68" s="18">
        <v>36</v>
      </c>
      <c r="B68" s="56" t="s">
        <v>99</v>
      </c>
      <c r="C68" s="6" t="s">
        <v>439</v>
      </c>
      <c r="D68" s="18" t="s">
        <v>98</v>
      </c>
      <c r="E68" s="18" t="s">
        <v>74</v>
      </c>
      <c r="F68" s="18" t="s">
        <v>473</v>
      </c>
      <c r="G68" s="30">
        <v>600</v>
      </c>
      <c r="H68" s="33">
        <v>0</v>
      </c>
      <c r="I68" s="30">
        <v>8000</v>
      </c>
      <c r="J68" s="33">
        <v>0</v>
      </c>
      <c r="K68" s="35">
        <v>13.31</v>
      </c>
      <c r="L68" s="31">
        <f t="shared" si="6"/>
        <v>600</v>
      </c>
      <c r="M68" s="31">
        <f t="shared" si="7"/>
        <v>8000</v>
      </c>
      <c r="N68" s="131">
        <f t="shared" si="0"/>
        <v>7986</v>
      </c>
      <c r="O68" s="67">
        <f t="shared" si="1"/>
        <v>106480</v>
      </c>
      <c r="P68" s="157">
        <v>100</v>
      </c>
      <c r="Q68" s="139">
        <f>M68/2</f>
        <v>4000</v>
      </c>
      <c r="R68" s="152">
        <f t="shared" si="2"/>
        <v>53240</v>
      </c>
    </row>
    <row r="69" spans="1:18" ht="24.95" customHeight="1" x14ac:dyDescent="0.25">
      <c r="A69" s="18">
        <v>37</v>
      </c>
      <c r="B69" s="56" t="s">
        <v>101</v>
      </c>
      <c r="C69" s="6" t="s">
        <v>92</v>
      </c>
      <c r="D69" s="18" t="s">
        <v>102</v>
      </c>
      <c r="E69" s="18" t="s">
        <v>74</v>
      </c>
      <c r="F69" s="18" t="s">
        <v>512</v>
      </c>
      <c r="G69" s="30">
        <v>5</v>
      </c>
      <c r="H69" s="33">
        <v>1</v>
      </c>
      <c r="I69" s="30">
        <v>30</v>
      </c>
      <c r="J69" s="33">
        <v>5</v>
      </c>
      <c r="K69" s="35">
        <v>11.46</v>
      </c>
      <c r="L69" s="31">
        <f t="shared" si="6"/>
        <v>6</v>
      </c>
      <c r="M69" s="31">
        <f t="shared" si="7"/>
        <v>35</v>
      </c>
      <c r="N69" s="131">
        <f t="shared" si="0"/>
        <v>68.760000000000005</v>
      </c>
      <c r="O69" s="67">
        <f t="shared" si="1"/>
        <v>401.1</v>
      </c>
      <c r="P69" s="157">
        <v>5</v>
      </c>
      <c r="Q69" s="139">
        <v>20</v>
      </c>
      <c r="R69" s="152">
        <f t="shared" si="2"/>
        <v>229.20000000000002</v>
      </c>
    </row>
    <row r="70" spans="1:18" ht="24.95" customHeight="1" x14ac:dyDescent="0.25">
      <c r="A70" s="18">
        <v>38</v>
      </c>
      <c r="B70" s="56" t="s">
        <v>101</v>
      </c>
      <c r="C70" s="6" t="s">
        <v>439</v>
      </c>
      <c r="D70" s="18" t="s">
        <v>108</v>
      </c>
      <c r="E70" s="18" t="s">
        <v>74</v>
      </c>
      <c r="F70" s="18" t="s">
        <v>440</v>
      </c>
      <c r="G70" s="30">
        <v>5</v>
      </c>
      <c r="H70" s="33">
        <v>1</v>
      </c>
      <c r="I70" s="30">
        <v>30</v>
      </c>
      <c r="J70" s="33">
        <v>3</v>
      </c>
      <c r="K70" s="35">
        <v>3.52</v>
      </c>
      <c r="L70" s="31">
        <f t="shared" si="6"/>
        <v>6</v>
      </c>
      <c r="M70" s="31">
        <f t="shared" si="7"/>
        <v>33</v>
      </c>
      <c r="N70" s="131">
        <f t="shared" si="0"/>
        <v>21.12</v>
      </c>
      <c r="O70" s="67">
        <f t="shared" si="1"/>
        <v>116.16</v>
      </c>
      <c r="P70" s="157">
        <v>5</v>
      </c>
      <c r="Q70" s="139">
        <v>20</v>
      </c>
      <c r="R70" s="152">
        <f t="shared" si="2"/>
        <v>70.400000000000006</v>
      </c>
    </row>
    <row r="71" spans="1:18" ht="32.25" customHeight="1" x14ac:dyDescent="0.25">
      <c r="A71" s="18">
        <v>39</v>
      </c>
      <c r="B71" s="56" t="s">
        <v>103</v>
      </c>
      <c r="C71" s="6" t="s">
        <v>92</v>
      </c>
      <c r="D71" s="18" t="s">
        <v>98</v>
      </c>
      <c r="E71" s="18" t="s">
        <v>74</v>
      </c>
      <c r="F71" s="18" t="s">
        <v>104</v>
      </c>
      <c r="G71" s="30">
        <v>100</v>
      </c>
      <c r="H71" s="33">
        <v>10</v>
      </c>
      <c r="I71" s="30">
        <v>5000</v>
      </c>
      <c r="J71" s="33">
        <v>3000</v>
      </c>
      <c r="K71" s="35">
        <v>7.21</v>
      </c>
      <c r="L71" s="31">
        <f t="shared" si="6"/>
        <v>110</v>
      </c>
      <c r="M71" s="31">
        <f t="shared" si="7"/>
        <v>8000</v>
      </c>
      <c r="N71" s="131">
        <f t="shared" si="0"/>
        <v>793.1</v>
      </c>
      <c r="O71" s="67">
        <f t="shared" si="1"/>
        <v>57680</v>
      </c>
      <c r="P71" s="157">
        <v>100</v>
      </c>
      <c r="Q71" s="139">
        <f>M71/2</f>
        <v>4000</v>
      </c>
      <c r="R71" s="152">
        <f t="shared" si="2"/>
        <v>28840</v>
      </c>
    </row>
    <row r="72" spans="1:18" ht="32.25" customHeight="1" x14ac:dyDescent="0.25">
      <c r="A72" s="18">
        <v>40</v>
      </c>
      <c r="B72" s="56" t="s">
        <v>103</v>
      </c>
      <c r="C72" s="6" t="s">
        <v>92</v>
      </c>
      <c r="D72" s="18" t="s">
        <v>98</v>
      </c>
      <c r="E72" s="18" t="s">
        <v>74</v>
      </c>
      <c r="F72" s="18" t="s">
        <v>105</v>
      </c>
      <c r="G72" s="30">
        <v>100</v>
      </c>
      <c r="H72" s="33">
        <v>0</v>
      </c>
      <c r="I72" s="30">
        <v>5000</v>
      </c>
      <c r="J72" s="33">
        <v>0</v>
      </c>
      <c r="K72" s="35">
        <v>11.13</v>
      </c>
      <c r="L72" s="31">
        <f t="shared" si="6"/>
        <v>100</v>
      </c>
      <c r="M72" s="31">
        <f t="shared" si="7"/>
        <v>5000</v>
      </c>
      <c r="N72" s="131">
        <f t="shared" si="0"/>
        <v>1113</v>
      </c>
      <c r="O72" s="67">
        <f t="shared" si="1"/>
        <v>55650.000000000007</v>
      </c>
      <c r="P72" s="157">
        <v>100</v>
      </c>
      <c r="Q72" s="139">
        <f>M72/2</f>
        <v>2500</v>
      </c>
      <c r="R72" s="152">
        <f t="shared" si="2"/>
        <v>27825.000000000004</v>
      </c>
    </row>
    <row r="73" spans="1:18" ht="24.95" customHeight="1" x14ac:dyDescent="0.25">
      <c r="A73" s="18">
        <v>41</v>
      </c>
      <c r="B73" s="56" t="s">
        <v>106</v>
      </c>
      <c r="C73" s="6" t="s">
        <v>92</v>
      </c>
      <c r="D73" s="18"/>
      <c r="E73" s="18" t="s">
        <v>41</v>
      </c>
      <c r="F73" s="18" t="s">
        <v>107</v>
      </c>
      <c r="G73" s="30">
        <v>0</v>
      </c>
      <c r="H73" s="33">
        <v>50</v>
      </c>
      <c r="I73" s="30">
        <v>0</v>
      </c>
      <c r="J73" s="33">
        <v>200</v>
      </c>
      <c r="K73" s="35">
        <v>1.4</v>
      </c>
      <c r="L73" s="31">
        <f t="shared" si="6"/>
        <v>50</v>
      </c>
      <c r="M73" s="31">
        <f t="shared" si="7"/>
        <v>200</v>
      </c>
      <c r="N73" s="131">
        <f t="shared" si="0"/>
        <v>70</v>
      </c>
      <c r="O73" s="67">
        <f t="shared" si="1"/>
        <v>280</v>
      </c>
      <c r="P73" s="157">
        <v>50</v>
      </c>
      <c r="Q73" s="139">
        <f>M73/2</f>
        <v>100</v>
      </c>
      <c r="R73" s="152">
        <f t="shared" si="2"/>
        <v>140</v>
      </c>
    </row>
    <row r="74" spans="1:18" ht="24.95" customHeight="1" x14ac:dyDescent="0.25">
      <c r="A74" s="18">
        <v>42</v>
      </c>
      <c r="B74" s="56" t="s">
        <v>106</v>
      </c>
      <c r="C74" s="6" t="s">
        <v>92</v>
      </c>
      <c r="D74" s="18" t="s">
        <v>108</v>
      </c>
      <c r="E74" s="18" t="s">
        <v>74</v>
      </c>
      <c r="F74" s="18" t="s">
        <v>109</v>
      </c>
      <c r="G74" s="30">
        <v>0</v>
      </c>
      <c r="H74" s="33">
        <v>5</v>
      </c>
      <c r="I74" s="30">
        <v>0</v>
      </c>
      <c r="J74" s="33">
        <v>100</v>
      </c>
      <c r="K74" s="35">
        <v>6.9</v>
      </c>
      <c r="L74" s="31">
        <f t="shared" si="6"/>
        <v>5</v>
      </c>
      <c r="M74" s="31">
        <f t="shared" si="7"/>
        <v>100</v>
      </c>
      <c r="N74" s="131">
        <f t="shared" ref="N74:N135" si="8">L74*K74</f>
        <v>34.5</v>
      </c>
      <c r="O74" s="67">
        <f t="shared" ref="O74:O135" si="9">M74*K74</f>
        <v>690</v>
      </c>
      <c r="P74" s="157">
        <v>5</v>
      </c>
      <c r="Q74" s="139">
        <f>M74/2</f>
        <v>50</v>
      </c>
      <c r="R74" s="152">
        <f t="shared" ref="R74:R135" si="10">Q74*K74</f>
        <v>345</v>
      </c>
    </row>
    <row r="75" spans="1:18" ht="15" customHeight="1" x14ac:dyDescent="0.25">
      <c r="A75" s="89"/>
      <c r="B75" s="127" t="s">
        <v>110</v>
      </c>
      <c r="C75" s="4"/>
      <c r="D75" s="4"/>
      <c r="E75" s="4"/>
      <c r="F75" s="4"/>
      <c r="G75" s="30"/>
      <c r="H75" s="34"/>
      <c r="I75" s="30"/>
      <c r="J75" s="34"/>
      <c r="K75" s="35"/>
      <c r="L75" s="31"/>
      <c r="M75" s="31"/>
      <c r="N75" s="132">
        <f>SUM(N64:N74)</f>
        <v>16089.350000000002</v>
      </c>
      <c r="O75" s="105">
        <f>SUM(O64:O74)</f>
        <v>304696.86000000004</v>
      </c>
      <c r="P75" s="157"/>
      <c r="Q75" s="139"/>
      <c r="R75" s="152"/>
    </row>
    <row r="76" spans="1:18" ht="5.25" customHeight="1" x14ac:dyDescent="0.25">
      <c r="A76" s="89"/>
      <c r="B76" s="127"/>
      <c r="C76" s="4"/>
      <c r="D76" s="4"/>
      <c r="E76" s="4"/>
      <c r="F76" s="4"/>
      <c r="G76" s="30"/>
      <c r="H76" s="34"/>
      <c r="I76" s="30"/>
      <c r="J76" s="34"/>
      <c r="K76" s="35"/>
      <c r="L76" s="31"/>
      <c r="M76" s="31"/>
      <c r="N76" s="131"/>
      <c r="O76" s="67"/>
      <c r="P76" s="157"/>
      <c r="Q76" s="139"/>
      <c r="R76" s="152"/>
    </row>
    <row r="77" spans="1:18" ht="12" customHeight="1" x14ac:dyDescent="0.25">
      <c r="A77" s="14"/>
      <c r="B77" s="73" t="s">
        <v>111</v>
      </c>
      <c r="C77" s="5"/>
      <c r="D77" s="5"/>
      <c r="E77" s="5"/>
      <c r="F77" s="5"/>
      <c r="G77" s="30"/>
      <c r="H77" s="36"/>
      <c r="I77" s="30"/>
      <c r="J77" s="36"/>
      <c r="K77" s="37"/>
      <c r="L77" s="31"/>
      <c r="M77" s="31"/>
      <c r="N77" s="131"/>
      <c r="O77" s="67"/>
      <c r="P77" s="157"/>
      <c r="Q77" s="139"/>
      <c r="R77" s="152"/>
    </row>
    <row r="78" spans="1:18" ht="24.95" customHeight="1" x14ac:dyDescent="0.25">
      <c r="A78" s="14">
        <v>43</v>
      </c>
      <c r="B78" s="56" t="s">
        <v>112</v>
      </c>
      <c r="C78" s="6" t="s">
        <v>113</v>
      </c>
      <c r="D78" s="18" t="s">
        <v>16</v>
      </c>
      <c r="E78" s="18" t="s">
        <v>74</v>
      </c>
      <c r="F78" s="18" t="s">
        <v>445</v>
      </c>
      <c r="G78" s="30">
        <v>5</v>
      </c>
      <c r="H78" s="33">
        <v>10</v>
      </c>
      <c r="I78" s="30">
        <v>50</v>
      </c>
      <c r="J78" s="33">
        <v>250</v>
      </c>
      <c r="K78" s="35">
        <v>3.1320000000000001</v>
      </c>
      <c r="L78" s="31">
        <f>G78+H78</f>
        <v>15</v>
      </c>
      <c r="M78" s="31">
        <f>I78+J78</f>
        <v>300</v>
      </c>
      <c r="N78" s="131">
        <f t="shared" si="8"/>
        <v>46.980000000000004</v>
      </c>
      <c r="O78" s="67">
        <f t="shared" si="9"/>
        <v>939.6</v>
      </c>
      <c r="P78" s="157">
        <v>5</v>
      </c>
      <c r="Q78" s="139">
        <f>M78/2</f>
        <v>150</v>
      </c>
      <c r="R78" s="152">
        <f t="shared" si="10"/>
        <v>469.8</v>
      </c>
    </row>
    <row r="79" spans="1:18" s="135" customFormat="1" ht="24.95" customHeight="1" x14ac:dyDescent="0.25">
      <c r="A79" s="14">
        <v>44</v>
      </c>
      <c r="B79" s="70" t="s">
        <v>114</v>
      </c>
      <c r="C79" s="3" t="s">
        <v>113</v>
      </c>
      <c r="D79" s="28" t="s">
        <v>16</v>
      </c>
      <c r="E79" s="28" t="s">
        <v>74</v>
      </c>
      <c r="F79" s="28" t="s">
        <v>446</v>
      </c>
      <c r="G79" s="133">
        <v>5</v>
      </c>
      <c r="H79" s="31">
        <v>20</v>
      </c>
      <c r="I79" s="133">
        <v>800</v>
      </c>
      <c r="J79" s="31">
        <v>1000</v>
      </c>
      <c r="K79" s="35">
        <v>2.21</v>
      </c>
      <c r="L79" s="31">
        <f>G79+H79</f>
        <v>25</v>
      </c>
      <c r="M79" s="31">
        <f>I79+J79</f>
        <v>1800</v>
      </c>
      <c r="N79" s="131">
        <f t="shared" si="8"/>
        <v>55.25</v>
      </c>
      <c r="O79" s="67">
        <f t="shared" si="9"/>
        <v>3978</v>
      </c>
      <c r="P79" s="158">
        <v>5</v>
      </c>
      <c r="Q79" s="159">
        <f>M79/2</f>
        <v>900</v>
      </c>
      <c r="R79" s="152">
        <f t="shared" si="10"/>
        <v>1989</v>
      </c>
    </row>
    <row r="80" spans="1:18" s="135" customFormat="1" ht="24.95" customHeight="1" x14ac:dyDescent="0.25">
      <c r="A80" s="14">
        <v>45</v>
      </c>
      <c r="B80" s="70" t="s">
        <v>115</v>
      </c>
      <c r="C80" s="3" t="s">
        <v>113</v>
      </c>
      <c r="D80" s="28" t="s">
        <v>16</v>
      </c>
      <c r="E80" s="28" t="s">
        <v>74</v>
      </c>
      <c r="F80" s="28" t="s">
        <v>447</v>
      </c>
      <c r="G80" s="133">
        <v>5</v>
      </c>
      <c r="H80" s="31">
        <v>10</v>
      </c>
      <c r="I80" s="133">
        <v>300</v>
      </c>
      <c r="J80" s="31">
        <v>400</v>
      </c>
      <c r="K80" s="35">
        <v>3.9740000000000002</v>
      </c>
      <c r="L80" s="31">
        <f>G80+H80</f>
        <v>15</v>
      </c>
      <c r="M80" s="31">
        <f>I80+J80</f>
        <v>700</v>
      </c>
      <c r="N80" s="131">
        <f t="shared" si="8"/>
        <v>59.61</v>
      </c>
      <c r="O80" s="67">
        <f t="shared" si="9"/>
        <v>2781.8</v>
      </c>
      <c r="P80" s="158">
        <v>5</v>
      </c>
      <c r="Q80" s="159">
        <f>M80/2</f>
        <v>350</v>
      </c>
      <c r="R80" s="152">
        <f t="shared" si="10"/>
        <v>1390.9</v>
      </c>
    </row>
    <row r="81" spans="1:18" ht="12.75" customHeight="1" x14ac:dyDescent="0.25">
      <c r="A81" s="91"/>
      <c r="B81" s="127" t="s">
        <v>116</v>
      </c>
      <c r="C81" s="4"/>
      <c r="D81" s="4"/>
      <c r="E81" s="4"/>
      <c r="F81" s="4"/>
      <c r="G81" s="30"/>
      <c r="H81" s="34"/>
      <c r="I81" s="30"/>
      <c r="J81" s="34"/>
      <c r="K81" s="35"/>
      <c r="L81" s="31"/>
      <c r="M81" s="31"/>
      <c r="N81" s="132">
        <f>SUM(N78:N80)</f>
        <v>161.84</v>
      </c>
      <c r="O81" s="105">
        <f>SUM(O78:O80)</f>
        <v>7699.4000000000005</v>
      </c>
      <c r="P81" s="157"/>
      <c r="Q81" s="139"/>
      <c r="R81" s="152"/>
    </row>
    <row r="82" spans="1:18" ht="14.25" customHeight="1" x14ac:dyDescent="0.25">
      <c r="A82" s="14"/>
      <c r="B82" s="73" t="s">
        <v>117</v>
      </c>
      <c r="C82" s="5"/>
      <c r="D82" s="5"/>
      <c r="E82" s="5"/>
      <c r="F82" s="5"/>
      <c r="G82" s="30"/>
      <c r="H82" s="36"/>
      <c r="I82" s="30"/>
      <c r="J82" s="36"/>
      <c r="K82" s="37"/>
      <c r="L82" s="31"/>
      <c r="M82" s="31"/>
      <c r="N82" s="131"/>
      <c r="O82" s="67"/>
      <c r="P82" s="157"/>
      <c r="Q82" s="139"/>
      <c r="R82" s="152"/>
    </row>
    <row r="83" spans="1:18" ht="18" customHeight="1" x14ac:dyDescent="0.25">
      <c r="A83" s="3">
        <v>46</v>
      </c>
      <c r="B83" s="56" t="s">
        <v>119</v>
      </c>
      <c r="C83" s="6" t="s">
        <v>118</v>
      </c>
      <c r="D83" s="18"/>
      <c r="E83" s="18" t="s">
        <v>120</v>
      </c>
      <c r="F83" s="18"/>
      <c r="G83" s="30">
        <v>0</v>
      </c>
      <c r="H83" s="33">
        <v>50</v>
      </c>
      <c r="I83" s="30">
        <v>0</v>
      </c>
      <c r="J83" s="33">
        <v>1500</v>
      </c>
      <c r="K83" s="35">
        <v>0.79</v>
      </c>
      <c r="L83" s="31">
        <f>G83+H83</f>
        <v>50</v>
      </c>
      <c r="M83" s="31">
        <f>I83+J83</f>
        <v>1500</v>
      </c>
      <c r="N83" s="131">
        <f t="shared" si="8"/>
        <v>39.5</v>
      </c>
      <c r="O83" s="67">
        <f t="shared" si="9"/>
        <v>1185</v>
      </c>
      <c r="P83" s="157">
        <v>50</v>
      </c>
      <c r="Q83" s="139">
        <f>M83/2</f>
        <v>750</v>
      </c>
      <c r="R83" s="152">
        <f t="shared" si="10"/>
        <v>592.5</v>
      </c>
    </row>
    <row r="84" spans="1:18" ht="18.75" customHeight="1" x14ac:dyDescent="0.25">
      <c r="A84" s="3">
        <v>47</v>
      </c>
      <c r="B84" s="70" t="s">
        <v>121</v>
      </c>
      <c r="C84" s="6" t="s">
        <v>118</v>
      </c>
      <c r="D84" s="18" t="s">
        <v>16</v>
      </c>
      <c r="E84" s="18" t="s">
        <v>74</v>
      </c>
      <c r="F84" s="18" t="s">
        <v>122</v>
      </c>
      <c r="G84" s="30">
        <v>0</v>
      </c>
      <c r="H84" s="33">
        <v>5</v>
      </c>
      <c r="I84" s="30">
        <v>0</v>
      </c>
      <c r="J84" s="33">
        <v>1500</v>
      </c>
      <c r="K84" s="35">
        <v>3.0459999999999998</v>
      </c>
      <c r="L84" s="31">
        <f>G84+H84</f>
        <v>5</v>
      </c>
      <c r="M84" s="31">
        <f>I84+J84</f>
        <v>1500</v>
      </c>
      <c r="N84" s="131">
        <f t="shared" si="8"/>
        <v>15.229999999999999</v>
      </c>
      <c r="O84" s="67">
        <f t="shared" si="9"/>
        <v>4569</v>
      </c>
      <c r="P84" s="157">
        <v>5</v>
      </c>
      <c r="Q84" s="139">
        <f>M84/2</f>
        <v>750</v>
      </c>
      <c r="R84" s="152">
        <f t="shared" si="10"/>
        <v>2284.5</v>
      </c>
    </row>
    <row r="85" spans="1:18" ht="24.95" customHeight="1" x14ac:dyDescent="0.25">
      <c r="A85" s="3">
        <v>48</v>
      </c>
      <c r="B85" s="56" t="s">
        <v>123</v>
      </c>
      <c r="C85" s="6" t="s">
        <v>118</v>
      </c>
      <c r="D85" s="18" t="s">
        <v>16</v>
      </c>
      <c r="E85" s="18" t="s">
        <v>74</v>
      </c>
      <c r="F85" s="18" t="s">
        <v>448</v>
      </c>
      <c r="G85" s="30">
        <v>5</v>
      </c>
      <c r="H85" s="33">
        <v>5</v>
      </c>
      <c r="I85" s="30">
        <v>50</v>
      </c>
      <c r="J85" s="33">
        <v>50</v>
      </c>
      <c r="K85" s="35">
        <v>47.33</v>
      </c>
      <c r="L85" s="31">
        <f>G85+H85</f>
        <v>10</v>
      </c>
      <c r="M85" s="31">
        <f>I85+J85</f>
        <v>100</v>
      </c>
      <c r="N85" s="131">
        <f t="shared" si="8"/>
        <v>473.29999999999995</v>
      </c>
      <c r="O85" s="67">
        <f t="shared" si="9"/>
        <v>4733</v>
      </c>
      <c r="P85" s="157">
        <v>5</v>
      </c>
      <c r="Q85" s="139">
        <f>M85/2</f>
        <v>50</v>
      </c>
      <c r="R85" s="152">
        <f t="shared" si="10"/>
        <v>2366.5</v>
      </c>
    </row>
    <row r="86" spans="1:18" ht="15.75" customHeight="1" x14ac:dyDescent="0.25">
      <c r="A86" s="89"/>
      <c r="B86" s="74" t="s">
        <v>124</v>
      </c>
      <c r="C86" s="4"/>
      <c r="D86" s="4"/>
      <c r="E86" s="4"/>
      <c r="F86" s="4"/>
      <c r="G86" s="39"/>
      <c r="H86" s="34"/>
      <c r="I86" s="39"/>
      <c r="J86" s="34"/>
      <c r="K86" s="35"/>
      <c r="L86" s="31"/>
      <c r="M86" s="31"/>
      <c r="N86" s="132">
        <f>SUM(N83:N85)</f>
        <v>528.03</v>
      </c>
      <c r="O86" s="105">
        <f>SUM(O83:O85)</f>
        <v>10487</v>
      </c>
      <c r="P86" s="157"/>
      <c r="Q86" s="139"/>
      <c r="R86" s="152"/>
    </row>
    <row r="87" spans="1:18" ht="13.5" customHeight="1" x14ac:dyDescent="0.25">
      <c r="A87" s="14"/>
      <c r="B87" s="73" t="s">
        <v>125</v>
      </c>
      <c r="C87" s="5"/>
      <c r="D87" s="5"/>
      <c r="E87" s="5"/>
      <c r="F87" s="5"/>
      <c r="G87" s="40"/>
      <c r="H87" s="36"/>
      <c r="I87" s="40"/>
      <c r="J87" s="36"/>
      <c r="K87" s="37"/>
      <c r="L87" s="31"/>
      <c r="M87" s="31"/>
      <c r="N87" s="131"/>
      <c r="O87" s="67"/>
      <c r="P87" s="157"/>
      <c r="Q87" s="139"/>
      <c r="R87" s="152"/>
    </row>
    <row r="88" spans="1:18" ht="18" customHeight="1" x14ac:dyDescent="0.25">
      <c r="A88" s="3">
        <v>49</v>
      </c>
      <c r="B88" s="56" t="s">
        <v>126</v>
      </c>
      <c r="C88" s="6" t="s">
        <v>127</v>
      </c>
      <c r="D88" s="18"/>
      <c r="E88" s="18" t="s">
        <v>18</v>
      </c>
      <c r="F88" s="18" t="s">
        <v>128</v>
      </c>
      <c r="G88" s="30">
        <v>20</v>
      </c>
      <c r="H88" s="33">
        <v>20</v>
      </c>
      <c r="I88" s="30">
        <v>150</v>
      </c>
      <c r="J88" s="33">
        <v>200</v>
      </c>
      <c r="K88" s="35">
        <v>0.26</v>
      </c>
      <c r="L88" s="31">
        <f>G88+H88</f>
        <v>40</v>
      </c>
      <c r="M88" s="31">
        <f t="shared" ref="M88:M98" si="11">I88+J88</f>
        <v>350</v>
      </c>
      <c r="N88" s="131">
        <f t="shared" si="8"/>
        <v>10.4</v>
      </c>
      <c r="O88" s="67">
        <f t="shared" si="9"/>
        <v>91</v>
      </c>
      <c r="P88" s="157">
        <v>20</v>
      </c>
      <c r="Q88" s="139">
        <f t="shared" ref="Q88:Q98" si="12">M88/2</f>
        <v>175</v>
      </c>
      <c r="R88" s="152">
        <f t="shared" si="10"/>
        <v>45.5</v>
      </c>
    </row>
    <row r="89" spans="1:18" ht="24.95" customHeight="1" x14ac:dyDescent="0.25">
      <c r="A89" s="3">
        <v>50</v>
      </c>
      <c r="B89" s="56" t="s">
        <v>126</v>
      </c>
      <c r="C89" s="6" t="s">
        <v>127</v>
      </c>
      <c r="D89" s="18"/>
      <c r="E89" s="18" t="s">
        <v>74</v>
      </c>
      <c r="F89" s="18" t="s">
        <v>449</v>
      </c>
      <c r="G89" s="30">
        <v>0</v>
      </c>
      <c r="H89" s="33">
        <v>5</v>
      </c>
      <c r="I89" s="30">
        <v>0</v>
      </c>
      <c r="J89" s="33">
        <v>20</v>
      </c>
      <c r="K89" s="35">
        <v>3.08</v>
      </c>
      <c r="L89" s="31">
        <f>G89+H89</f>
        <v>5</v>
      </c>
      <c r="M89" s="31">
        <f t="shared" si="11"/>
        <v>20</v>
      </c>
      <c r="N89" s="131">
        <f t="shared" si="8"/>
        <v>15.4</v>
      </c>
      <c r="O89" s="67">
        <f t="shared" si="9"/>
        <v>61.6</v>
      </c>
      <c r="P89" s="157">
        <v>5</v>
      </c>
      <c r="Q89" s="139">
        <f t="shared" si="12"/>
        <v>10</v>
      </c>
      <c r="R89" s="152">
        <f t="shared" si="10"/>
        <v>30.8</v>
      </c>
    </row>
    <row r="90" spans="1:18" ht="31.5" customHeight="1" x14ac:dyDescent="0.25">
      <c r="A90" s="3">
        <v>51</v>
      </c>
      <c r="B90" s="56" t="s">
        <v>450</v>
      </c>
      <c r="C90" s="6" t="s">
        <v>127</v>
      </c>
      <c r="D90" s="18"/>
      <c r="E90" s="18" t="s">
        <v>18</v>
      </c>
      <c r="F90" s="18" t="s">
        <v>129</v>
      </c>
      <c r="G90" s="30">
        <v>300</v>
      </c>
      <c r="H90" s="33">
        <v>0</v>
      </c>
      <c r="I90" s="30">
        <v>1500</v>
      </c>
      <c r="J90" s="33">
        <v>0</v>
      </c>
      <c r="K90" s="35">
        <v>0.3</v>
      </c>
      <c r="L90" s="31">
        <f>G90+H90</f>
        <v>300</v>
      </c>
      <c r="M90" s="31">
        <f t="shared" si="11"/>
        <v>1500</v>
      </c>
      <c r="N90" s="131">
        <f t="shared" si="8"/>
        <v>90</v>
      </c>
      <c r="O90" s="67">
        <f t="shared" si="9"/>
        <v>450</v>
      </c>
      <c r="P90" s="157">
        <v>30</v>
      </c>
      <c r="Q90" s="139">
        <f t="shared" si="12"/>
        <v>750</v>
      </c>
      <c r="R90" s="152">
        <f t="shared" si="10"/>
        <v>225</v>
      </c>
    </row>
    <row r="91" spans="1:18" ht="18" customHeight="1" x14ac:dyDescent="0.25">
      <c r="A91" s="3">
        <v>52</v>
      </c>
      <c r="B91" s="56" t="s">
        <v>130</v>
      </c>
      <c r="C91" s="6" t="s">
        <v>127</v>
      </c>
      <c r="D91" s="18"/>
      <c r="E91" s="18" t="s">
        <v>9</v>
      </c>
      <c r="F91" s="18" t="s">
        <v>42</v>
      </c>
      <c r="G91" s="30">
        <v>150</v>
      </c>
      <c r="H91" s="33">
        <v>0</v>
      </c>
      <c r="I91" s="30">
        <v>1500</v>
      </c>
      <c r="J91" s="33">
        <v>0</v>
      </c>
      <c r="K91" s="35">
        <v>0.48</v>
      </c>
      <c r="L91" s="31">
        <f>G91+H91</f>
        <v>150</v>
      </c>
      <c r="M91" s="31">
        <f t="shared" si="11"/>
        <v>1500</v>
      </c>
      <c r="N91" s="131">
        <f t="shared" si="8"/>
        <v>72</v>
      </c>
      <c r="O91" s="67">
        <f t="shared" si="9"/>
        <v>720</v>
      </c>
      <c r="P91" s="157">
        <v>30</v>
      </c>
      <c r="Q91" s="139">
        <f t="shared" si="12"/>
        <v>750</v>
      </c>
      <c r="R91" s="152">
        <f t="shared" si="10"/>
        <v>360</v>
      </c>
    </row>
    <row r="92" spans="1:18" ht="18" customHeight="1" x14ac:dyDescent="0.25">
      <c r="A92" s="3">
        <v>53</v>
      </c>
      <c r="B92" s="56" t="s">
        <v>132</v>
      </c>
      <c r="C92" s="6" t="s">
        <v>127</v>
      </c>
      <c r="D92" s="18"/>
      <c r="E92" s="18" t="s">
        <v>18</v>
      </c>
      <c r="F92" s="18" t="s">
        <v>133</v>
      </c>
      <c r="G92" s="30"/>
      <c r="H92" s="33">
        <v>25</v>
      </c>
      <c r="I92" s="30"/>
      <c r="J92" s="33">
        <v>200</v>
      </c>
      <c r="K92" s="35">
        <v>0.21</v>
      </c>
      <c r="L92" s="31">
        <f>G92+H92</f>
        <v>25</v>
      </c>
      <c r="M92" s="31">
        <f t="shared" si="11"/>
        <v>200</v>
      </c>
      <c r="N92" s="131">
        <f t="shared" si="8"/>
        <v>5.25</v>
      </c>
      <c r="O92" s="67">
        <f t="shared" si="9"/>
        <v>42</v>
      </c>
      <c r="P92" s="157">
        <v>25</v>
      </c>
      <c r="Q92" s="139">
        <f t="shared" si="12"/>
        <v>100</v>
      </c>
      <c r="R92" s="152">
        <f t="shared" si="10"/>
        <v>21</v>
      </c>
    </row>
    <row r="93" spans="1:18" ht="24.95" customHeight="1" x14ac:dyDescent="0.25">
      <c r="A93" s="3">
        <v>54</v>
      </c>
      <c r="B93" s="56" t="s">
        <v>132</v>
      </c>
      <c r="C93" s="6" t="s">
        <v>127</v>
      </c>
      <c r="D93" s="18" t="s">
        <v>16</v>
      </c>
      <c r="E93" s="18" t="s">
        <v>74</v>
      </c>
      <c r="F93" s="18" t="s">
        <v>134</v>
      </c>
      <c r="G93" s="30">
        <v>5</v>
      </c>
      <c r="H93" s="33">
        <v>5</v>
      </c>
      <c r="I93" s="30">
        <v>30</v>
      </c>
      <c r="J93" s="33">
        <v>20</v>
      </c>
      <c r="K93" s="35">
        <v>2.62</v>
      </c>
      <c r="L93" s="31">
        <f t="shared" ref="L93:L98" si="13">G93+H93</f>
        <v>10</v>
      </c>
      <c r="M93" s="31">
        <f t="shared" si="11"/>
        <v>50</v>
      </c>
      <c r="N93" s="131">
        <f t="shared" si="8"/>
        <v>26.200000000000003</v>
      </c>
      <c r="O93" s="67">
        <f t="shared" si="9"/>
        <v>131</v>
      </c>
      <c r="P93" s="157">
        <v>5</v>
      </c>
      <c r="Q93" s="139">
        <f t="shared" si="12"/>
        <v>25</v>
      </c>
      <c r="R93" s="152">
        <f t="shared" si="10"/>
        <v>65.5</v>
      </c>
    </row>
    <row r="94" spans="1:18" ht="19.5" customHeight="1" x14ac:dyDescent="0.25">
      <c r="A94" s="3">
        <v>55</v>
      </c>
      <c r="B94" s="70" t="s">
        <v>135</v>
      </c>
      <c r="C94" s="6" t="s">
        <v>127</v>
      </c>
      <c r="D94" s="28" t="s">
        <v>16</v>
      </c>
      <c r="E94" s="18" t="s">
        <v>74</v>
      </c>
      <c r="F94" s="28" t="s">
        <v>513</v>
      </c>
      <c r="G94" s="30">
        <v>10</v>
      </c>
      <c r="H94" s="31">
        <v>10</v>
      </c>
      <c r="I94" s="30">
        <v>200</v>
      </c>
      <c r="J94" s="33">
        <v>200</v>
      </c>
      <c r="K94" s="35">
        <v>2.613</v>
      </c>
      <c r="L94" s="31">
        <f t="shared" si="13"/>
        <v>20</v>
      </c>
      <c r="M94" s="31">
        <f t="shared" si="11"/>
        <v>400</v>
      </c>
      <c r="N94" s="131">
        <f t="shared" si="8"/>
        <v>52.26</v>
      </c>
      <c r="O94" s="67">
        <f t="shared" si="9"/>
        <v>1045.2</v>
      </c>
      <c r="P94" s="157">
        <v>10</v>
      </c>
      <c r="Q94" s="139">
        <f t="shared" si="12"/>
        <v>200</v>
      </c>
      <c r="R94" s="152">
        <f t="shared" si="10"/>
        <v>522.6</v>
      </c>
    </row>
    <row r="95" spans="1:18" ht="18" customHeight="1" x14ac:dyDescent="0.25">
      <c r="A95" s="3">
        <v>56</v>
      </c>
      <c r="B95" s="56" t="s">
        <v>136</v>
      </c>
      <c r="C95" s="6" t="s">
        <v>127</v>
      </c>
      <c r="D95" s="18"/>
      <c r="E95" s="18" t="s">
        <v>9</v>
      </c>
      <c r="F95" s="18" t="s">
        <v>137</v>
      </c>
      <c r="G95" s="30">
        <v>60</v>
      </c>
      <c r="H95" s="33">
        <v>0</v>
      </c>
      <c r="I95" s="30">
        <v>300</v>
      </c>
      <c r="J95" s="33">
        <v>0</v>
      </c>
      <c r="K95" s="35">
        <v>0.88</v>
      </c>
      <c r="L95" s="31">
        <f t="shared" si="13"/>
        <v>60</v>
      </c>
      <c r="M95" s="31">
        <f t="shared" si="11"/>
        <v>300</v>
      </c>
      <c r="N95" s="131">
        <f t="shared" si="8"/>
        <v>52.8</v>
      </c>
      <c r="O95" s="67">
        <f t="shared" si="9"/>
        <v>264</v>
      </c>
      <c r="P95" s="157">
        <v>30</v>
      </c>
      <c r="Q95" s="139">
        <f t="shared" si="12"/>
        <v>150</v>
      </c>
      <c r="R95" s="152">
        <f t="shared" si="10"/>
        <v>132</v>
      </c>
    </row>
    <row r="96" spans="1:18" ht="18" customHeight="1" x14ac:dyDescent="0.25">
      <c r="A96" s="3">
        <v>57</v>
      </c>
      <c r="B96" s="56" t="s">
        <v>138</v>
      </c>
      <c r="C96" s="6" t="s">
        <v>127</v>
      </c>
      <c r="D96" s="18"/>
      <c r="E96" s="18" t="s">
        <v>18</v>
      </c>
      <c r="F96" s="18" t="s">
        <v>139</v>
      </c>
      <c r="G96" s="30">
        <v>20</v>
      </c>
      <c r="H96" s="33">
        <v>20</v>
      </c>
      <c r="I96" s="30">
        <v>200</v>
      </c>
      <c r="J96" s="33">
        <v>200</v>
      </c>
      <c r="K96" s="35">
        <v>0.32</v>
      </c>
      <c r="L96" s="31">
        <f t="shared" si="13"/>
        <v>40</v>
      </c>
      <c r="M96" s="31">
        <f t="shared" si="11"/>
        <v>400</v>
      </c>
      <c r="N96" s="131">
        <f t="shared" si="8"/>
        <v>12.8</v>
      </c>
      <c r="O96" s="67">
        <f t="shared" si="9"/>
        <v>128</v>
      </c>
      <c r="P96" s="157">
        <v>20</v>
      </c>
      <c r="Q96" s="139">
        <f t="shared" si="12"/>
        <v>200</v>
      </c>
      <c r="R96" s="152">
        <f t="shared" si="10"/>
        <v>64</v>
      </c>
    </row>
    <row r="97" spans="1:18" s="135" customFormat="1" ht="24.95" customHeight="1" x14ac:dyDescent="0.25">
      <c r="A97" s="3">
        <v>58</v>
      </c>
      <c r="B97" s="70" t="s">
        <v>140</v>
      </c>
      <c r="C97" s="3" t="s">
        <v>127</v>
      </c>
      <c r="D97" s="28" t="s">
        <v>16</v>
      </c>
      <c r="E97" s="28" t="s">
        <v>108</v>
      </c>
      <c r="F97" s="28" t="s">
        <v>451</v>
      </c>
      <c r="G97" s="133">
        <v>10</v>
      </c>
      <c r="H97" s="31">
        <v>10</v>
      </c>
      <c r="I97" s="133">
        <v>50</v>
      </c>
      <c r="J97" s="31">
        <v>20</v>
      </c>
      <c r="K97" s="35">
        <v>7.32</v>
      </c>
      <c r="L97" s="31">
        <f t="shared" si="13"/>
        <v>20</v>
      </c>
      <c r="M97" s="31">
        <f t="shared" si="11"/>
        <v>70</v>
      </c>
      <c r="N97" s="131">
        <f t="shared" si="8"/>
        <v>146.4</v>
      </c>
      <c r="O97" s="67">
        <f t="shared" si="9"/>
        <v>512.4</v>
      </c>
      <c r="P97" s="158">
        <v>10</v>
      </c>
      <c r="Q97" s="159">
        <f t="shared" si="12"/>
        <v>35</v>
      </c>
      <c r="R97" s="152">
        <f t="shared" si="10"/>
        <v>256.2</v>
      </c>
    </row>
    <row r="98" spans="1:18" ht="24.95" customHeight="1" x14ac:dyDescent="0.25">
      <c r="A98" s="3">
        <v>59</v>
      </c>
      <c r="B98" s="56" t="s">
        <v>141</v>
      </c>
      <c r="C98" s="6" t="s">
        <v>127</v>
      </c>
      <c r="D98" s="18"/>
      <c r="E98" s="18" t="s">
        <v>18</v>
      </c>
      <c r="F98" s="18" t="s">
        <v>131</v>
      </c>
      <c r="G98" s="30"/>
      <c r="H98" s="33">
        <v>30</v>
      </c>
      <c r="I98" s="30"/>
      <c r="J98" s="33">
        <v>2000</v>
      </c>
      <c r="K98" s="35">
        <v>0.3407</v>
      </c>
      <c r="L98" s="31">
        <f t="shared" si="13"/>
        <v>30</v>
      </c>
      <c r="M98" s="31">
        <f t="shared" si="11"/>
        <v>2000</v>
      </c>
      <c r="N98" s="131">
        <f t="shared" si="8"/>
        <v>10.221</v>
      </c>
      <c r="O98" s="67">
        <f t="shared" si="9"/>
        <v>681.4</v>
      </c>
      <c r="P98" s="157">
        <v>30</v>
      </c>
      <c r="Q98" s="139">
        <f t="shared" si="12"/>
        <v>1000</v>
      </c>
      <c r="R98" s="152">
        <f t="shared" si="10"/>
        <v>340.7</v>
      </c>
    </row>
    <row r="99" spans="1:18" ht="15.75" customHeight="1" x14ac:dyDescent="0.25">
      <c r="A99" s="95"/>
      <c r="B99" s="74" t="s">
        <v>143</v>
      </c>
      <c r="C99" s="11"/>
      <c r="D99" s="11"/>
      <c r="E99" s="11"/>
      <c r="F99" s="11"/>
      <c r="G99" s="39"/>
      <c r="H99" s="34"/>
      <c r="I99" s="39"/>
      <c r="J99" s="34"/>
      <c r="K99" s="35"/>
      <c r="L99" s="31"/>
      <c r="M99" s="31"/>
      <c r="N99" s="132">
        <f>SUM(N88:N98)</f>
        <v>493.73099999999999</v>
      </c>
      <c r="O99" s="105">
        <f>SUM(O88:O98)</f>
        <v>4126.6000000000004</v>
      </c>
      <c r="P99" s="157"/>
      <c r="Q99" s="139"/>
      <c r="R99" s="152"/>
    </row>
    <row r="100" spans="1:18" ht="10.5" customHeight="1" x14ac:dyDescent="0.25">
      <c r="A100" s="91"/>
      <c r="B100" s="76"/>
      <c r="C100" s="10"/>
      <c r="D100" s="10"/>
      <c r="E100" s="10"/>
      <c r="F100" s="10"/>
      <c r="G100" s="40"/>
      <c r="H100" s="43"/>
      <c r="I100" s="40"/>
      <c r="J100" s="43"/>
      <c r="K100" s="35"/>
      <c r="L100" s="31"/>
      <c r="M100" s="31"/>
      <c r="N100" s="131"/>
      <c r="O100" s="67"/>
      <c r="P100" s="157"/>
      <c r="Q100" s="139"/>
      <c r="R100" s="152"/>
    </row>
    <row r="101" spans="1:18" ht="12.75" customHeight="1" x14ac:dyDescent="0.25">
      <c r="A101" s="14"/>
      <c r="B101" s="73" t="s">
        <v>144</v>
      </c>
      <c r="C101" s="5"/>
      <c r="D101" s="5"/>
      <c r="E101" s="5"/>
      <c r="F101" s="5"/>
      <c r="G101" s="40"/>
      <c r="H101" s="36"/>
      <c r="I101" s="40"/>
      <c r="J101" s="36"/>
      <c r="K101" s="37"/>
      <c r="L101" s="31"/>
      <c r="M101" s="31"/>
      <c r="N101" s="131"/>
      <c r="O101" s="67"/>
      <c r="P101" s="157"/>
      <c r="Q101" s="139"/>
      <c r="R101" s="152"/>
    </row>
    <row r="102" spans="1:18" s="135" customFormat="1" ht="18" customHeight="1" x14ac:dyDescent="0.25">
      <c r="A102" s="91">
        <v>60</v>
      </c>
      <c r="B102" s="70" t="s">
        <v>146</v>
      </c>
      <c r="C102" s="3" t="s">
        <v>145</v>
      </c>
      <c r="D102" s="28"/>
      <c r="E102" s="28" t="s">
        <v>18</v>
      </c>
      <c r="F102" s="28" t="s">
        <v>42</v>
      </c>
      <c r="G102" s="133">
        <v>100</v>
      </c>
      <c r="H102" s="31">
        <v>20</v>
      </c>
      <c r="I102" s="133">
        <v>1500</v>
      </c>
      <c r="J102" s="31">
        <v>1000</v>
      </c>
      <c r="K102" s="35">
        <v>0.2</v>
      </c>
      <c r="L102" s="31">
        <f>G102+H102</f>
        <v>120</v>
      </c>
      <c r="M102" s="31">
        <f>I102+J102</f>
        <v>2500</v>
      </c>
      <c r="N102" s="131">
        <f t="shared" si="8"/>
        <v>24</v>
      </c>
      <c r="O102" s="67">
        <f t="shared" si="9"/>
        <v>500</v>
      </c>
      <c r="P102" s="158">
        <v>30</v>
      </c>
      <c r="Q102" s="159">
        <f>M102/2</f>
        <v>1250</v>
      </c>
      <c r="R102" s="152">
        <f t="shared" si="10"/>
        <v>250</v>
      </c>
    </row>
    <row r="103" spans="1:18" s="135" customFormat="1" ht="20.25" customHeight="1" x14ac:dyDescent="0.25">
      <c r="A103" s="91">
        <v>61</v>
      </c>
      <c r="B103" s="70" t="s">
        <v>146</v>
      </c>
      <c r="C103" s="3" t="s">
        <v>145</v>
      </c>
      <c r="D103" s="28" t="s">
        <v>16</v>
      </c>
      <c r="E103" s="28" t="s">
        <v>108</v>
      </c>
      <c r="F103" s="28" t="s">
        <v>514</v>
      </c>
      <c r="G103" s="133">
        <v>100</v>
      </c>
      <c r="H103" s="31">
        <v>5</v>
      </c>
      <c r="I103" s="133">
        <v>3000</v>
      </c>
      <c r="J103" s="31">
        <v>150</v>
      </c>
      <c r="K103" s="35">
        <v>1</v>
      </c>
      <c r="L103" s="31">
        <f>G103+H103</f>
        <v>105</v>
      </c>
      <c r="M103" s="31">
        <f>I103+J103</f>
        <v>3150</v>
      </c>
      <c r="N103" s="131">
        <f t="shared" si="8"/>
        <v>105</v>
      </c>
      <c r="O103" s="67">
        <f t="shared" si="9"/>
        <v>3150</v>
      </c>
      <c r="P103" s="158">
        <v>10</v>
      </c>
      <c r="Q103" s="159">
        <f>M103/2</f>
        <v>1575</v>
      </c>
      <c r="R103" s="152">
        <f t="shared" si="10"/>
        <v>1575</v>
      </c>
    </row>
    <row r="104" spans="1:18" ht="30.75" customHeight="1" x14ac:dyDescent="0.25">
      <c r="A104" s="91">
        <v>62</v>
      </c>
      <c r="B104" s="56" t="s">
        <v>147</v>
      </c>
      <c r="C104" s="6" t="s">
        <v>145</v>
      </c>
      <c r="D104" s="18" t="s">
        <v>148</v>
      </c>
      <c r="E104" s="18" t="s">
        <v>149</v>
      </c>
      <c r="F104" s="44">
        <v>0.2</v>
      </c>
      <c r="G104" s="30">
        <v>50</v>
      </c>
      <c r="H104" s="33">
        <v>0</v>
      </c>
      <c r="I104" s="30">
        <v>300</v>
      </c>
      <c r="J104" s="33">
        <v>0</v>
      </c>
      <c r="K104" s="35">
        <v>6.07</v>
      </c>
      <c r="L104" s="31">
        <f>G104+H104</f>
        <v>50</v>
      </c>
      <c r="M104" s="31">
        <f>I104+J104</f>
        <v>300</v>
      </c>
      <c r="N104" s="131">
        <f t="shared" si="8"/>
        <v>303.5</v>
      </c>
      <c r="O104" s="67">
        <f t="shared" si="9"/>
        <v>1821</v>
      </c>
      <c r="P104" s="157">
        <v>10</v>
      </c>
      <c r="Q104" s="139">
        <f>M104/2</f>
        <v>150</v>
      </c>
      <c r="R104" s="152">
        <f t="shared" si="10"/>
        <v>910.5</v>
      </c>
    </row>
    <row r="105" spans="1:18" ht="24.95" customHeight="1" x14ac:dyDescent="0.25">
      <c r="A105" s="91">
        <v>63</v>
      </c>
      <c r="B105" s="56" t="s">
        <v>150</v>
      </c>
      <c r="C105" s="6" t="s">
        <v>145</v>
      </c>
      <c r="D105" s="18"/>
      <c r="E105" s="18" t="s">
        <v>7</v>
      </c>
      <c r="F105" s="18" t="s">
        <v>151</v>
      </c>
      <c r="G105" s="30">
        <v>200</v>
      </c>
      <c r="H105" s="33">
        <v>0</v>
      </c>
      <c r="I105" s="30">
        <v>1000</v>
      </c>
      <c r="J105" s="33">
        <v>0</v>
      </c>
      <c r="K105" s="35">
        <v>0.3</v>
      </c>
      <c r="L105" s="31">
        <f>G105+H105</f>
        <v>200</v>
      </c>
      <c r="M105" s="31">
        <f>I105+J105</f>
        <v>1000</v>
      </c>
      <c r="N105" s="131">
        <f t="shared" si="8"/>
        <v>60</v>
      </c>
      <c r="O105" s="67">
        <f t="shared" si="9"/>
        <v>300</v>
      </c>
      <c r="P105" s="157">
        <v>50</v>
      </c>
      <c r="Q105" s="139">
        <f>M105/2</f>
        <v>500</v>
      </c>
      <c r="R105" s="152">
        <f t="shared" si="10"/>
        <v>150</v>
      </c>
    </row>
    <row r="106" spans="1:18" ht="16.5" customHeight="1" x14ac:dyDescent="0.25">
      <c r="A106" s="95"/>
      <c r="B106" s="74" t="s">
        <v>152</v>
      </c>
      <c r="C106" s="11"/>
      <c r="D106" s="11"/>
      <c r="E106" s="11"/>
      <c r="F106" s="11"/>
      <c r="G106" s="30"/>
      <c r="H106" s="34"/>
      <c r="I106" s="30"/>
      <c r="J106" s="34"/>
      <c r="K106" s="35"/>
      <c r="L106" s="31"/>
      <c r="M106" s="31"/>
      <c r="N106" s="132">
        <f>SUM(N102:N105)</f>
        <v>492.5</v>
      </c>
      <c r="O106" s="105">
        <f>SUM(O102:O105)</f>
        <v>5771</v>
      </c>
      <c r="P106" s="157"/>
      <c r="Q106" s="139"/>
      <c r="R106" s="152"/>
    </row>
    <row r="107" spans="1:18" ht="13.5" customHeight="1" x14ac:dyDescent="0.25">
      <c r="A107" s="14"/>
      <c r="B107" s="76"/>
      <c r="C107" s="10"/>
      <c r="D107" s="10"/>
      <c r="E107" s="10"/>
      <c r="F107" s="10"/>
      <c r="G107" s="30"/>
      <c r="H107" s="43"/>
      <c r="I107" s="30"/>
      <c r="J107" s="43"/>
      <c r="K107" s="35"/>
      <c r="L107" s="31"/>
      <c r="M107" s="31"/>
      <c r="N107" s="131"/>
      <c r="O107" s="67"/>
      <c r="P107" s="157"/>
      <c r="Q107" s="139"/>
      <c r="R107" s="152"/>
    </row>
    <row r="108" spans="1:18" ht="15" customHeight="1" x14ac:dyDescent="0.25">
      <c r="A108" s="92"/>
      <c r="B108" s="73" t="s">
        <v>153</v>
      </c>
      <c r="C108" s="5"/>
      <c r="D108" s="5"/>
      <c r="E108" s="5"/>
      <c r="F108" s="5"/>
      <c r="G108" s="30"/>
      <c r="H108" s="36"/>
      <c r="I108" s="30"/>
      <c r="J108" s="36"/>
      <c r="K108" s="37"/>
      <c r="L108" s="31"/>
      <c r="M108" s="31"/>
      <c r="N108" s="131"/>
      <c r="O108" s="67"/>
      <c r="P108" s="157"/>
      <c r="Q108" s="139"/>
      <c r="R108" s="152"/>
    </row>
    <row r="109" spans="1:18" ht="23.25" customHeight="1" x14ac:dyDescent="0.25">
      <c r="A109" s="18">
        <v>64</v>
      </c>
      <c r="B109" s="56" t="s">
        <v>452</v>
      </c>
      <c r="C109" s="6" t="s">
        <v>154</v>
      </c>
      <c r="D109" s="18" t="s">
        <v>16</v>
      </c>
      <c r="E109" s="18" t="s">
        <v>74</v>
      </c>
      <c r="F109" s="18" t="s">
        <v>453</v>
      </c>
      <c r="G109" s="30">
        <v>5</v>
      </c>
      <c r="H109" s="33">
        <v>0</v>
      </c>
      <c r="I109" s="30">
        <v>50</v>
      </c>
      <c r="J109" s="33">
        <v>0</v>
      </c>
      <c r="K109" s="35">
        <v>18.43</v>
      </c>
      <c r="L109" s="31">
        <f t="shared" ref="L109:L114" si="14">G109+H109</f>
        <v>5</v>
      </c>
      <c r="M109" s="31">
        <f t="shared" ref="M109:M114" si="15">I109+J109</f>
        <v>50</v>
      </c>
      <c r="N109" s="131">
        <f t="shared" si="8"/>
        <v>92.15</v>
      </c>
      <c r="O109" s="67">
        <f t="shared" si="9"/>
        <v>921.5</v>
      </c>
      <c r="P109" s="157">
        <v>5</v>
      </c>
      <c r="Q109" s="139">
        <f t="shared" ref="Q109:Q114" si="16">M109/2</f>
        <v>25</v>
      </c>
      <c r="R109" s="152">
        <f t="shared" si="10"/>
        <v>460.75</v>
      </c>
    </row>
    <row r="110" spans="1:18" ht="22.5" customHeight="1" x14ac:dyDescent="0.25">
      <c r="A110" s="18">
        <v>65</v>
      </c>
      <c r="B110" s="56" t="s">
        <v>452</v>
      </c>
      <c r="C110" s="6" t="s">
        <v>154</v>
      </c>
      <c r="D110" s="18"/>
      <c r="E110" s="18" t="s">
        <v>60</v>
      </c>
      <c r="F110" s="18" t="s">
        <v>128</v>
      </c>
      <c r="G110" s="30">
        <v>50</v>
      </c>
      <c r="H110" s="33">
        <v>0</v>
      </c>
      <c r="I110" s="30">
        <v>1000</v>
      </c>
      <c r="J110" s="33">
        <v>0</v>
      </c>
      <c r="K110" s="35">
        <v>2.5499999999999998</v>
      </c>
      <c r="L110" s="31">
        <f t="shared" si="14"/>
        <v>50</v>
      </c>
      <c r="M110" s="31">
        <f t="shared" si="15"/>
        <v>1000</v>
      </c>
      <c r="N110" s="131">
        <f t="shared" si="8"/>
        <v>127.49999999999999</v>
      </c>
      <c r="O110" s="67">
        <f t="shared" si="9"/>
        <v>2550</v>
      </c>
      <c r="P110" s="157">
        <v>50</v>
      </c>
      <c r="Q110" s="139">
        <f t="shared" si="16"/>
        <v>500</v>
      </c>
      <c r="R110" s="152">
        <f t="shared" si="10"/>
        <v>1275</v>
      </c>
    </row>
    <row r="111" spans="1:18" ht="37.5" customHeight="1" x14ac:dyDescent="0.25">
      <c r="A111" s="18">
        <v>66</v>
      </c>
      <c r="B111" s="56" t="s">
        <v>454</v>
      </c>
      <c r="C111" s="6" t="s">
        <v>154</v>
      </c>
      <c r="D111" s="18"/>
      <c r="E111" s="18" t="s">
        <v>155</v>
      </c>
      <c r="F111" s="18" t="s">
        <v>64</v>
      </c>
      <c r="G111" s="30">
        <v>0</v>
      </c>
      <c r="H111" s="33">
        <v>30</v>
      </c>
      <c r="I111" s="30">
        <v>0</v>
      </c>
      <c r="J111" s="33">
        <v>3000</v>
      </c>
      <c r="K111" s="35">
        <v>0.71</v>
      </c>
      <c r="L111" s="31">
        <f t="shared" si="14"/>
        <v>30</v>
      </c>
      <c r="M111" s="31">
        <f t="shared" si="15"/>
        <v>3000</v>
      </c>
      <c r="N111" s="131">
        <f t="shared" si="8"/>
        <v>21.299999999999997</v>
      </c>
      <c r="O111" s="67">
        <f t="shared" si="9"/>
        <v>2130</v>
      </c>
      <c r="P111" s="157">
        <v>30</v>
      </c>
      <c r="Q111" s="139">
        <f t="shared" si="16"/>
        <v>1500</v>
      </c>
      <c r="R111" s="152">
        <f t="shared" si="10"/>
        <v>1065</v>
      </c>
    </row>
    <row r="112" spans="1:18" ht="22.5" customHeight="1" x14ac:dyDescent="0.25">
      <c r="A112" s="18">
        <v>67</v>
      </c>
      <c r="B112" s="56" t="s">
        <v>156</v>
      </c>
      <c r="C112" s="6" t="s">
        <v>154</v>
      </c>
      <c r="D112" s="18"/>
      <c r="E112" s="18" t="s">
        <v>157</v>
      </c>
      <c r="F112" s="18" t="s">
        <v>158</v>
      </c>
      <c r="G112" s="30">
        <v>0</v>
      </c>
      <c r="H112" s="33">
        <v>30</v>
      </c>
      <c r="I112" s="30">
        <v>0</v>
      </c>
      <c r="J112" s="33">
        <v>2000</v>
      </c>
      <c r="K112" s="35">
        <v>0.71</v>
      </c>
      <c r="L112" s="31">
        <f t="shared" si="14"/>
        <v>30</v>
      </c>
      <c r="M112" s="31">
        <f t="shared" si="15"/>
        <v>2000</v>
      </c>
      <c r="N112" s="131">
        <f t="shared" si="8"/>
        <v>21.299999999999997</v>
      </c>
      <c r="O112" s="67">
        <f t="shared" si="9"/>
        <v>1420</v>
      </c>
      <c r="P112" s="157">
        <v>30</v>
      </c>
      <c r="Q112" s="139">
        <f t="shared" si="16"/>
        <v>1000</v>
      </c>
      <c r="R112" s="152">
        <f t="shared" si="10"/>
        <v>710</v>
      </c>
    </row>
    <row r="113" spans="1:18" ht="24.95" customHeight="1" x14ac:dyDescent="0.25">
      <c r="A113" s="18">
        <v>68</v>
      </c>
      <c r="B113" s="56" t="s">
        <v>159</v>
      </c>
      <c r="C113" s="6" t="s">
        <v>154</v>
      </c>
      <c r="D113" s="18"/>
      <c r="E113" s="18" t="s">
        <v>12</v>
      </c>
      <c r="F113" s="18" t="s">
        <v>160</v>
      </c>
      <c r="G113" s="30">
        <v>100</v>
      </c>
      <c r="H113" s="33">
        <v>0</v>
      </c>
      <c r="I113" s="30">
        <v>500</v>
      </c>
      <c r="J113" s="33">
        <v>0</v>
      </c>
      <c r="K113" s="35">
        <v>0.4</v>
      </c>
      <c r="L113" s="31">
        <f t="shared" si="14"/>
        <v>100</v>
      </c>
      <c r="M113" s="31">
        <f t="shared" si="15"/>
        <v>500</v>
      </c>
      <c r="N113" s="131">
        <f t="shared" si="8"/>
        <v>40</v>
      </c>
      <c r="O113" s="67">
        <f t="shared" si="9"/>
        <v>200</v>
      </c>
      <c r="P113" s="157">
        <v>50</v>
      </c>
      <c r="Q113" s="139">
        <f t="shared" si="16"/>
        <v>250</v>
      </c>
      <c r="R113" s="152">
        <f t="shared" si="10"/>
        <v>100</v>
      </c>
    </row>
    <row r="114" spans="1:18" ht="24.95" customHeight="1" x14ac:dyDescent="0.25">
      <c r="A114" s="18">
        <v>69</v>
      </c>
      <c r="B114" s="56" t="s">
        <v>159</v>
      </c>
      <c r="C114" s="6" t="s">
        <v>154</v>
      </c>
      <c r="D114" s="18" t="s">
        <v>16</v>
      </c>
      <c r="E114" s="18" t="s">
        <v>74</v>
      </c>
      <c r="F114" s="18" t="s">
        <v>448</v>
      </c>
      <c r="G114" s="30">
        <v>10</v>
      </c>
      <c r="H114" s="33">
        <v>5</v>
      </c>
      <c r="I114" s="30">
        <v>150</v>
      </c>
      <c r="J114" s="33">
        <v>300</v>
      </c>
      <c r="K114" s="35">
        <v>2.9260000000000002</v>
      </c>
      <c r="L114" s="31">
        <f t="shared" si="14"/>
        <v>15</v>
      </c>
      <c r="M114" s="31">
        <f t="shared" si="15"/>
        <v>450</v>
      </c>
      <c r="N114" s="131">
        <f t="shared" si="8"/>
        <v>43.89</v>
      </c>
      <c r="O114" s="67">
        <f t="shared" si="9"/>
        <v>1316.7</v>
      </c>
      <c r="P114" s="157">
        <v>5</v>
      </c>
      <c r="Q114" s="139">
        <f t="shared" si="16"/>
        <v>225</v>
      </c>
      <c r="R114" s="152">
        <f t="shared" si="10"/>
        <v>658.35</v>
      </c>
    </row>
    <row r="115" spans="1:18" ht="14.25" customHeight="1" x14ac:dyDescent="0.25">
      <c r="A115" s="96"/>
      <c r="B115" s="74" t="s">
        <v>161</v>
      </c>
      <c r="C115" s="11"/>
      <c r="D115" s="11"/>
      <c r="E115" s="11"/>
      <c r="F115" s="11"/>
      <c r="G115" s="30"/>
      <c r="H115" s="34"/>
      <c r="I115" s="30"/>
      <c r="J115" s="34"/>
      <c r="K115" s="35"/>
      <c r="L115" s="31"/>
      <c r="M115" s="31"/>
      <c r="N115" s="132">
        <f>SUM(N109:N114)</f>
        <v>346.14</v>
      </c>
      <c r="O115" s="105">
        <f>SUM(O109:O114)</f>
        <v>8538.2000000000007</v>
      </c>
      <c r="P115" s="157"/>
      <c r="Q115" s="139"/>
      <c r="R115" s="152"/>
    </row>
    <row r="116" spans="1:18" ht="14.25" customHeight="1" x14ac:dyDescent="0.25">
      <c r="A116" s="92"/>
      <c r="B116" s="76"/>
      <c r="C116" s="10"/>
      <c r="D116" s="10"/>
      <c r="E116" s="10"/>
      <c r="F116" s="10"/>
      <c r="G116" s="30"/>
      <c r="H116" s="43"/>
      <c r="I116" s="30"/>
      <c r="J116" s="43"/>
      <c r="K116" s="35"/>
      <c r="L116" s="31"/>
      <c r="M116" s="31"/>
      <c r="N116" s="131"/>
      <c r="O116" s="67"/>
      <c r="P116" s="157"/>
      <c r="Q116" s="139"/>
      <c r="R116" s="152"/>
    </row>
    <row r="117" spans="1:18" ht="12" customHeight="1" x14ac:dyDescent="0.25">
      <c r="A117" s="92"/>
      <c r="B117" s="73" t="s">
        <v>162</v>
      </c>
      <c r="C117" s="5"/>
      <c r="D117" s="5"/>
      <c r="E117" s="5"/>
      <c r="F117" s="5"/>
      <c r="G117" s="30"/>
      <c r="H117" s="36"/>
      <c r="I117" s="30"/>
      <c r="J117" s="36"/>
      <c r="K117" s="37"/>
      <c r="L117" s="31"/>
      <c r="M117" s="31"/>
      <c r="N117" s="131"/>
      <c r="O117" s="67"/>
      <c r="P117" s="157"/>
      <c r="Q117" s="139"/>
      <c r="R117" s="152"/>
    </row>
    <row r="118" spans="1:18" ht="24.95" customHeight="1" x14ac:dyDescent="0.25">
      <c r="A118" s="14">
        <v>70</v>
      </c>
      <c r="B118" s="56" t="s">
        <v>163</v>
      </c>
      <c r="C118" s="6" t="s">
        <v>164</v>
      </c>
      <c r="D118" s="18"/>
      <c r="E118" s="18" t="s">
        <v>51</v>
      </c>
      <c r="F118" s="18"/>
      <c r="G118" s="30">
        <v>0</v>
      </c>
      <c r="H118" s="33">
        <v>6</v>
      </c>
      <c r="I118" s="30">
        <v>0</v>
      </c>
      <c r="J118" s="33">
        <v>120</v>
      </c>
      <c r="K118" s="32">
        <v>0.94</v>
      </c>
      <c r="L118" s="31">
        <f>G118+H118</f>
        <v>6</v>
      </c>
      <c r="M118" s="31">
        <f>I118+J118</f>
        <v>120</v>
      </c>
      <c r="N118" s="131">
        <f t="shared" si="8"/>
        <v>5.64</v>
      </c>
      <c r="O118" s="67">
        <f t="shared" si="9"/>
        <v>112.8</v>
      </c>
      <c r="P118" s="157">
        <v>1</v>
      </c>
      <c r="Q118" s="139">
        <f>M118/2</f>
        <v>60</v>
      </c>
      <c r="R118" s="152">
        <f t="shared" si="10"/>
        <v>56.4</v>
      </c>
    </row>
    <row r="119" spans="1:18" ht="16.5" customHeight="1" x14ac:dyDescent="0.25">
      <c r="A119" s="91"/>
      <c r="B119" s="74" t="s">
        <v>166</v>
      </c>
      <c r="C119" s="4"/>
      <c r="D119" s="4"/>
      <c r="E119" s="4"/>
      <c r="F119" s="4"/>
      <c r="G119" s="30"/>
      <c r="H119" s="34"/>
      <c r="I119" s="30"/>
      <c r="J119" s="34"/>
      <c r="K119" s="35"/>
      <c r="L119" s="31"/>
      <c r="M119" s="31"/>
      <c r="N119" s="132">
        <f>SUM(N118)</f>
        <v>5.64</v>
      </c>
      <c r="O119" s="105">
        <f>SUM(O118)</f>
        <v>112.8</v>
      </c>
      <c r="P119" s="157"/>
      <c r="Q119" s="139"/>
      <c r="R119" s="152"/>
    </row>
    <row r="120" spans="1:18" ht="12.75" customHeight="1" x14ac:dyDescent="0.25">
      <c r="A120" s="14"/>
      <c r="B120" s="76"/>
      <c r="C120" s="10"/>
      <c r="D120" s="10"/>
      <c r="E120" s="10"/>
      <c r="F120" s="10"/>
      <c r="G120" s="30"/>
      <c r="H120" s="43"/>
      <c r="I120" s="30"/>
      <c r="J120" s="43"/>
      <c r="K120" s="35"/>
      <c r="L120" s="31"/>
      <c r="M120" s="31"/>
      <c r="N120" s="131"/>
      <c r="O120" s="67"/>
      <c r="P120" s="157"/>
      <c r="Q120" s="139"/>
      <c r="R120" s="152"/>
    </row>
    <row r="121" spans="1:18" ht="12" customHeight="1" x14ac:dyDescent="0.25">
      <c r="A121" s="14"/>
      <c r="B121" s="73" t="s">
        <v>167</v>
      </c>
      <c r="C121" s="12"/>
      <c r="D121" s="12"/>
      <c r="E121" s="12"/>
      <c r="F121" s="12"/>
      <c r="G121" s="30"/>
      <c r="H121" s="36"/>
      <c r="I121" s="30"/>
      <c r="J121" s="36"/>
      <c r="K121" s="35"/>
      <c r="L121" s="31"/>
      <c r="M121" s="31"/>
      <c r="N121" s="131"/>
      <c r="O121" s="67"/>
      <c r="P121" s="157"/>
      <c r="Q121" s="139"/>
      <c r="R121" s="152"/>
    </row>
    <row r="122" spans="1:18" ht="24.95" customHeight="1" x14ac:dyDescent="0.25">
      <c r="A122" s="14">
        <v>71</v>
      </c>
      <c r="B122" s="78" t="s">
        <v>434</v>
      </c>
      <c r="C122" s="6" t="s">
        <v>169</v>
      </c>
      <c r="D122" s="12"/>
      <c r="E122" s="18" t="s">
        <v>12</v>
      </c>
      <c r="F122" s="6" t="s">
        <v>95</v>
      </c>
      <c r="G122" s="30">
        <v>150</v>
      </c>
      <c r="H122" s="40">
        <v>30</v>
      </c>
      <c r="I122" s="30">
        <v>600</v>
      </c>
      <c r="J122" s="39">
        <v>400</v>
      </c>
      <c r="K122" s="35">
        <v>0.17</v>
      </c>
      <c r="L122" s="31">
        <f t="shared" ref="L122:L128" si="17">G122+H122</f>
        <v>180</v>
      </c>
      <c r="M122" s="31">
        <f t="shared" ref="M122:M128" si="18">I122+J122</f>
        <v>1000</v>
      </c>
      <c r="N122" s="131">
        <f t="shared" si="8"/>
        <v>30.6</v>
      </c>
      <c r="O122" s="67">
        <f t="shared" si="9"/>
        <v>170</v>
      </c>
      <c r="P122" s="157">
        <v>30</v>
      </c>
      <c r="Q122" s="139">
        <f t="shared" ref="Q122:Q128" si="19">M122/2</f>
        <v>500</v>
      </c>
      <c r="R122" s="152">
        <f t="shared" si="10"/>
        <v>85</v>
      </c>
    </row>
    <row r="123" spans="1:18" ht="24.95" customHeight="1" x14ac:dyDescent="0.25">
      <c r="A123" s="14">
        <v>72</v>
      </c>
      <c r="B123" s="56" t="s">
        <v>168</v>
      </c>
      <c r="C123" s="6" t="s">
        <v>169</v>
      </c>
      <c r="D123" s="18"/>
      <c r="E123" s="18" t="s">
        <v>12</v>
      </c>
      <c r="F123" s="18" t="s">
        <v>170</v>
      </c>
      <c r="G123" s="30">
        <v>90</v>
      </c>
      <c r="H123" s="33">
        <v>0</v>
      </c>
      <c r="I123" s="30">
        <v>600</v>
      </c>
      <c r="J123" s="39">
        <v>0</v>
      </c>
      <c r="K123" s="35">
        <v>0.2</v>
      </c>
      <c r="L123" s="31">
        <f t="shared" si="17"/>
        <v>90</v>
      </c>
      <c r="M123" s="31">
        <f t="shared" si="18"/>
        <v>600</v>
      </c>
      <c r="N123" s="131">
        <f t="shared" si="8"/>
        <v>18</v>
      </c>
      <c r="O123" s="67">
        <f t="shared" si="9"/>
        <v>120</v>
      </c>
      <c r="P123" s="157">
        <v>30</v>
      </c>
      <c r="Q123" s="139">
        <f t="shared" si="19"/>
        <v>300</v>
      </c>
      <c r="R123" s="152">
        <f t="shared" si="10"/>
        <v>60</v>
      </c>
    </row>
    <row r="124" spans="1:18" ht="24.95" customHeight="1" x14ac:dyDescent="0.25">
      <c r="A124" s="14">
        <v>73</v>
      </c>
      <c r="B124" s="79" t="s">
        <v>436</v>
      </c>
      <c r="C124" s="6" t="s">
        <v>169</v>
      </c>
      <c r="D124" s="18"/>
      <c r="E124" s="18" t="s">
        <v>12</v>
      </c>
      <c r="F124" s="18" t="s">
        <v>437</v>
      </c>
      <c r="G124" s="30">
        <v>600</v>
      </c>
      <c r="H124" s="33">
        <v>0</v>
      </c>
      <c r="I124" s="30">
        <v>3000</v>
      </c>
      <c r="J124" s="39">
        <v>0</v>
      </c>
      <c r="K124" s="35">
        <v>0.18</v>
      </c>
      <c r="L124" s="31">
        <f t="shared" si="17"/>
        <v>600</v>
      </c>
      <c r="M124" s="31">
        <f t="shared" si="18"/>
        <v>3000</v>
      </c>
      <c r="N124" s="131">
        <f t="shared" si="8"/>
        <v>108</v>
      </c>
      <c r="O124" s="67">
        <f t="shared" si="9"/>
        <v>540</v>
      </c>
      <c r="P124" s="157">
        <v>30</v>
      </c>
      <c r="Q124" s="139">
        <f t="shared" si="19"/>
        <v>1500</v>
      </c>
      <c r="R124" s="152">
        <f t="shared" si="10"/>
        <v>270</v>
      </c>
    </row>
    <row r="125" spans="1:18" ht="24.95" customHeight="1" x14ac:dyDescent="0.25">
      <c r="A125" s="14">
        <v>74</v>
      </c>
      <c r="B125" s="56" t="s">
        <v>171</v>
      </c>
      <c r="C125" s="6" t="s">
        <v>169</v>
      </c>
      <c r="D125" s="18"/>
      <c r="E125" s="18" t="s">
        <v>7</v>
      </c>
      <c r="F125" s="18" t="s">
        <v>172</v>
      </c>
      <c r="G125" s="30">
        <v>0</v>
      </c>
      <c r="H125" s="33">
        <v>20</v>
      </c>
      <c r="I125" s="30">
        <v>0</v>
      </c>
      <c r="J125" s="39">
        <v>1000</v>
      </c>
      <c r="K125" s="35">
        <v>0.15</v>
      </c>
      <c r="L125" s="31">
        <f t="shared" si="17"/>
        <v>20</v>
      </c>
      <c r="M125" s="31">
        <f t="shared" si="18"/>
        <v>1000</v>
      </c>
      <c r="N125" s="131">
        <f t="shared" si="8"/>
        <v>3</v>
      </c>
      <c r="O125" s="67">
        <f t="shared" si="9"/>
        <v>150</v>
      </c>
      <c r="P125" s="157">
        <v>30</v>
      </c>
      <c r="Q125" s="139">
        <f t="shared" si="19"/>
        <v>500</v>
      </c>
      <c r="R125" s="152">
        <f t="shared" si="10"/>
        <v>75</v>
      </c>
    </row>
    <row r="126" spans="1:18" ht="20.25" customHeight="1" x14ac:dyDescent="0.25">
      <c r="A126" s="14">
        <v>75</v>
      </c>
      <c r="B126" s="56" t="s">
        <v>171</v>
      </c>
      <c r="C126" s="6" t="s">
        <v>169</v>
      </c>
      <c r="D126" s="18" t="s">
        <v>16</v>
      </c>
      <c r="E126" s="18" t="s">
        <v>74</v>
      </c>
      <c r="F126" s="18" t="s">
        <v>515</v>
      </c>
      <c r="G126" s="30">
        <v>5</v>
      </c>
      <c r="H126" s="33">
        <v>5</v>
      </c>
      <c r="I126" s="30">
        <v>100</v>
      </c>
      <c r="J126" s="39">
        <v>20</v>
      </c>
      <c r="K126" s="35">
        <v>2.54</v>
      </c>
      <c r="L126" s="31">
        <f t="shared" si="17"/>
        <v>10</v>
      </c>
      <c r="M126" s="31">
        <f t="shared" si="18"/>
        <v>120</v>
      </c>
      <c r="N126" s="131">
        <f t="shared" si="8"/>
        <v>25.4</v>
      </c>
      <c r="O126" s="67">
        <f t="shared" si="9"/>
        <v>304.8</v>
      </c>
      <c r="P126" s="157">
        <v>5</v>
      </c>
      <c r="Q126" s="139">
        <f t="shared" si="19"/>
        <v>60</v>
      </c>
      <c r="R126" s="152">
        <f t="shared" si="10"/>
        <v>152.4</v>
      </c>
    </row>
    <row r="127" spans="1:18" ht="20.100000000000001" customHeight="1" x14ac:dyDescent="0.25">
      <c r="A127" s="14">
        <v>76</v>
      </c>
      <c r="B127" s="56" t="s">
        <v>173</v>
      </c>
      <c r="C127" s="6" t="s">
        <v>169</v>
      </c>
      <c r="D127" s="18"/>
      <c r="E127" s="18" t="s">
        <v>18</v>
      </c>
      <c r="F127" s="18" t="s">
        <v>95</v>
      </c>
      <c r="G127" s="30">
        <v>0</v>
      </c>
      <c r="H127" s="33">
        <v>30</v>
      </c>
      <c r="I127" s="30">
        <v>0</v>
      </c>
      <c r="J127" s="39">
        <v>500</v>
      </c>
      <c r="K127" s="35">
        <v>0.33</v>
      </c>
      <c r="L127" s="31">
        <f t="shared" si="17"/>
        <v>30</v>
      </c>
      <c r="M127" s="31">
        <f t="shared" si="18"/>
        <v>500</v>
      </c>
      <c r="N127" s="131">
        <f t="shared" si="8"/>
        <v>9.9</v>
      </c>
      <c r="O127" s="67">
        <f t="shared" si="9"/>
        <v>165</v>
      </c>
      <c r="P127" s="157">
        <v>30</v>
      </c>
      <c r="Q127" s="139">
        <f t="shared" si="19"/>
        <v>250</v>
      </c>
      <c r="R127" s="152">
        <f t="shared" si="10"/>
        <v>82.5</v>
      </c>
    </row>
    <row r="128" spans="1:18" ht="20.100000000000001" customHeight="1" x14ac:dyDescent="0.25">
      <c r="A128" s="14">
        <v>77</v>
      </c>
      <c r="B128" s="56" t="s">
        <v>174</v>
      </c>
      <c r="C128" s="6" t="s">
        <v>169</v>
      </c>
      <c r="D128" s="18"/>
      <c r="E128" s="18" t="s">
        <v>18</v>
      </c>
      <c r="F128" s="18" t="s">
        <v>42</v>
      </c>
      <c r="G128" s="30">
        <v>0</v>
      </c>
      <c r="H128" s="33">
        <v>50</v>
      </c>
      <c r="I128" s="30">
        <v>0</v>
      </c>
      <c r="J128" s="39">
        <v>100</v>
      </c>
      <c r="K128" s="35">
        <v>8.2000000000000003E-2</v>
      </c>
      <c r="L128" s="31">
        <f t="shared" si="17"/>
        <v>50</v>
      </c>
      <c r="M128" s="31">
        <f t="shared" si="18"/>
        <v>100</v>
      </c>
      <c r="N128" s="131">
        <f t="shared" si="8"/>
        <v>4.1000000000000005</v>
      </c>
      <c r="O128" s="67">
        <f t="shared" si="9"/>
        <v>8.2000000000000011</v>
      </c>
      <c r="P128" s="157">
        <v>50</v>
      </c>
      <c r="Q128" s="139">
        <f t="shared" si="19"/>
        <v>50</v>
      </c>
      <c r="R128" s="152">
        <f t="shared" si="10"/>
        <v>4.1000000000000005</v>
      </c>
    </row>
    <row r="129" spans="1:18" ht="20.100000000000001" customHeight="1" x14ac:dyDescent="0.25">
      <c r="A129" s="89"/>
      <c r="B129" s="127" t="s">
        <v>175</v>
      </c>
      <c r="C129" s="4"/>
      <c r="D129" s="4"/>
      <c r="E129" s="4"/>
      <c r="F129" s="4"/>
      <c r="G129" s="39"/>
      <c r="H129" s="34"/>
      <c r="I129" s="39"/>
      <c r="J129" s="34"/>
      <c r="K129" s="35"/>
      <c r="L129" s="31"/>
      <c r="M129" s="31"/>
      <c r="N129" s="132">
        <f>SUM(N122:N128)</f>
        <v>199</v>
      </c>
      <c r="O129" s="105">
        <f>SUM(O122:O128)</f>
        <v>1458</v>
      </c>
      <c r="P129" s="157"/>
      <c r="Q129" s="139"/>
      <c r="R129" s="152"/>
    </row>
    <row r="130" spans="1:18" ht="20.100000000000001" customHeight="1" x14ac:dyDescent="0.25">
      <c r="A130" s="94"/>
      <c r="B130" s="76"/>
      <c r="C130" s="8"/>
      <c r="D130" s="8"/>
      <c r="E130" s="8"/>
      <c r="F130" s="8"/>
      <c r="G130" s="45"/>
      <c r="H130" s="123"/>
      <c r="I130" s="45"/>
      <c r="J130" s="123"/>
      <c r="K130" s="41"/>
      <c r="L130" s="31"/>
      <c r="M130" s="31"/>
      <c r="N130" s="131"/>
      <c r="O130" s="67"/>
      <c r="P130" s="157"/>
      <c r="Q130" s="139"/>
      <c r="R130" s="152"/>
    </row>
    <row r="131" spans="1:18" ht="20.100000000000001" customHeight="1" x14ac:dyDescent="0.25">
      <c r="A131" s="14"/>
      <c r="B131" s="73" t="s">
        <v>176</v>
      </c>
      <c r="C131" s="7"/>
      <c r="D131" s="7"/>
      <c r="E131" s="7"/>
      <c r="F131" s="7"/>
      <c r="G131" s="40"/>
      <c r="H131" s="36"/>
      <c r="I131" s="40"/>
      <c r="J131" s="36"/>
      <c r="K131" s="37"/>
      <c r="L131" s="31"/>
      <c r="M131" s="31"/>
      <c r="N131" s="131"/>
      <c r="O131" s="67"/>
      <c r="P131" s="157"/>
      <c r="Q131" s="139"/>
      <c r="R131" s="152"/>
    </row>
    <row r="132" spans="1:18" ht="15" customHeight="1" x14ac:dyDescent="0.25">
      <c r="A132" s="18">
        <v>78</v>
      </c>
      <c r="B132" s="56" t="s">
        <v>177</v>
      </c>
      <c r="C132" s="6" t="s">
        <v>178</v>
      </c>
      <c r="D132" s="18"/>
      <c r="E132" s="18" t="s">
        <v>18</v>
      </c>
      <c r="F132" s="18" t="s">
        <v>95</v>
      </c>
      <c r="G132" s="30">
        <v>150</v>
      </c>
      <c r="H132" s="33">
        <v>0</v>
      </c>
      <c r="I132" s="30">
        <v>900</v>
      </c>
      <c r="J132" s="33">
        <v>0</v>
      </c>
      <c r="K132" s="35">
        <v>0.12</v>
      </c>
      <c r="L132" s="31">
        <f>G132+H132</f>
        <v>150</v>
      </c>
      <c r="M132" s="31">
        <f>I132+J132</f>
        <v>900</v>
      </c>
      <c r="N132" s="131">
        <f t="shared" si="8"/>
        <v>18</v>
      </c>
      <c r="O132" s="67">
        <f t="shared" si="9"/>
        <v>108</v>
      </c>
      <c r="P132" s="157">
        <v>30</v>
      </c>
      <c r="Q132" s="139">
        <f>M132/2</f>
        <v>450</v>
      </c>
      <c r="R132" s="152">
        <f t="shared" si="10"/>
        <v>54</v>
      </c>
    </row>
    <row r="133" spans="1:18" ht="18" customHeight="1" x14ac:dyDescent="0.25">
      <c r="A133" s="18">
        <v>79</v>
      </c>
      <c r="B133" s="79" t="s">
        <v>179</v>
      </c>
      <c r="C133" s="13" t="s">
        <v>178</v>
      </c>
      <c r="D133" s="19"/>
      <c r="E133" s="19" t="s">
        <v>9</v>
      </c>
      <c r="F133" s="19" t="s">
        <v>36</v>
      </c>
      <c r="G133" s="30">
        <v>30</v>
      </c>
      <c r="H133" s="33">
        <v>60</v>
      </c>
      <c r="I133" s="30">
        <v>300</v>
      </c>
      <c r="J133" s="33">
        <v>300</v>
      </c>
      <c r="K133" s="46">
        <v>0.53</v>
      </c>
      <c r="L133" s="31">
        <f>G133+H133</f>
        <v>90</v>
      </c>
      <c r="M133" s="31">
        <f>I133+J133</f>
        <v>600</v>
      </c>
      <c r="N133" s="131">
        <f t="shared" si="8"/>
        <v>47.7</v>
      </c>
      <c r="O133" s="67">
        <f t="shared" si="9"/>
        <v>318</v>
      </c>
      <c r="P133" s="157">
        <v>30</v>
      </c>
      <c r="Q133" s="139">
        <f>M133/2</f>
        <v>300</v>
      </c>
      <c r="R133" s="152">
        <f t="shared" si="10"/>
        <v>159</v>
      </c>
    </row>
    <row r="134" spans="1:18" ht="24.95" customHeight="1" x14ac:dyDescent="0.25">
      <c r="A134" s="18">
        <v>80</v>
      </c>
      <c r="B134" s="56" t="s">
        <v>180</v>
      </c>
      <c r="C134" s="6" t="s">
        <v>178</v>
      </c>
      <c r="D134" s="18"/>
      <c r="E134" s="18" t="s">
        <v>181</v>
      </c>
      <c r="F134" s="18" t="s">
        <v>131</v>
      </c>
      <c r="G134" s="30">
        <v>50</v>
      </c>
      <c r="H134" s="33">
        <v>0</v>
      </c>
      <c r="I134" s="30">
        <v>300</v>
      </c>
      <c r="J134" s="33">
        <v>0</v>
      </c>
      <c r="K134" s="35">
        <v>0.26600000000000001</v>
      </c>
      <c r="L134" s="31">
        <f>G134+H134</f>
        <v>50</v>
      </c>
      <c r="M134" s="31">
        <f>I134+J134</f>
        <v>300</v>
      </c>
      <c r="N134" s="131">
        <f t="shared" si="8"/>
        <v>13.3</v>
      </c>
      <c r="O134" s="67">
        <f t="shared" si="9"/>
        <v>79.800000000000011</v>
      </c>
      <c r="P134" s="157">
        <v>50</v>
      </c>
      <c r="Q134" s="139">
        <f>M134/2</f>
        <v>150</v>
      </c>
      <c r="R134" s="152">
        <f t="shared" si="10"/>
        <v>39.900000000000006</v>
      </c>
    </row>
    <row r="135" spans="1:18" ht="19.5" customHeight="1" x14ac:dyDescent="0.25">
      <c r="A135" s="18">
        <v>81</v>
      </c>
      <c r="B135" s="70" t="s">
        <v>182</v>
      </c>
      <c r="C135" s="3" t="s">
        <v>178</v>
      </c>
      <c r="D135" s="28" t="s">
        <v>16</v>
      </c>
      <c r="E135" s="28" t="s">
        <v>74</v>
      </c>
      <c r="F135" s="28" t="s">
        <v>516</v>
      </c>
      <c r="G135" s="30">
        <v>0</v>
      </c>
      <c r="H135" s="31">
        <v>5</v>
      </c>
      <c r="I135" s="30">
        <v>0</v>
      </c>
      <c r="J135" s="33">
        <v>10</v>
      </c>
      <c r="K135" s="35">
        <v>1.88</v>
      </c>
      <c r="L135" s="31">
        <f>G135+H135</f>
        <v>5</v>
      </c>
      <c r="M135" s="31">
        <f>I135+J135</f>
        <v>10</v>
      </c>
      <c r="N135" s="131">
        <f t="shared" si="8"/>
        <v>9.3999999999999986</v>
      </c>
      <c r="O135" s="67">
        <f t="shared" si="9"/>
        <v>18.799999999999997</v>
      </c>
      <c r="P135" s="157">
        <v>5</v>
      </c>
      <c r="Q135" s="139">
        <f>M135/2</f>
        <v>5</v>
      </c>
      <c r="R135" s="152">
        <f t="shared" si="10"/>
        <v>9.3999999999999986</v>
      </c>
    </row>
    <row r="136" spans="1:18" ht="15.75" customHeight="1" x14ac:dyDescent="0.25">
      <c r="A136" s="89"/>
      <c r="B136" s="127" t="s">
        <v>183</v>
      </c>
      <c r="C136" s="4"/>
      <c r="D136" s="4"/>
      <c r="E136" s="4"/>
      <c r="F136" s="4"/>
      <c r="G136" s="30"/>
      <c r="H136" s="34"/>
      <c r="I136" s="30"/>
      <c r="J136" s="34"/>
      <c r="K136" s="35"/>
      <c r="L136" s="31"/>
      <c r="M136" s="31"/>
      <c r="N136" s="132">
        <f>SUM(N132:N135)</f>
        <v>88.4</v>
      </c>
      <c r="O136" s="105">
        <f>SUM(O132:O135)</f>
        <v>524.6</v>
      </c>
      <c r="P136" s="157"/>
      <c r="Q136" s="139"/>
      <c r="R136" s="152"/>
    </row>
    <row r="137" spans="1:18" ht="7.5" customHeight="1" x14ac:dyDescent="0.25">
      <c r="A137" s="89"/>
      <c r="B137" s="127"/>
      <c r="C137" s="4"/>
      <c r="D137" s="4"/>
      <c r="E137" s="4"/>
      <c r="F137" s="4"/>
      <c r="G137" s="30"/>
      <c r="H137" s="34"/>
      <c r="I137" s="30"/>
      <c r="J137" s="34"/>
      <c r="K137" s="35"/>
      <c r="L137" s="31"/>
      <c r="M137" s="31"/>
      <c r="N137" s="131"/>
      <c r="O137" s="67"/>
      <c r="P137" s="157"/>
      <c r="Q137" s="139"/>
      <c r="R137" s="152"/>
    </row>
    <row r="138" spans="1:18" ht="12" customHeight="1" x14ac:dyDescent="0.25">
      <c r="A138" s="14"/>
      <c r="B138" s="73" t="s">
        <v>184</v>
      </c>
      <c r="C138" s="5"/>
      <c r="D138" s="5"/>
      <c r="E138" s="5"/>
      <c r="F138" s="5"/>
      <c r="G138" s="30"/>
      <c r="H138" s="36"/>
      <c r="I138" s="30"/>
      <c r="J138" s="36"/>
      <c r="K138" s="37"/>
      <c r="L138" s="31"/>
      <c r="M138" s="31"/>
      <c r="N138" s="131"/>
      <c r="O138" s="67"/>
      <c r="P138" s="157"/>
      <c r="Q138" s="139"/>
      <c r="R138" s="152"/>
    </row>
    <row r="139" spans="1:18" ht="18" customHeight="1" x14ac:dyDescent="0.25">
      <c r="A139" s="18">
        <v>82</v>
      </c>
      <c r="B139" s="56" t="s">
        <v>185</v>
      </c>
      <c r="C139" s="6" t="s">
        <v>186</v>
      </c>
      <c r="D139" s="18"/>
      <c r="E139" s="18" t="s">
        <v>18</v>
      </c>
      <c r="F139" s="18" t="s">
        <v>187</v>
      </c>
      <c r="G139" s="30">
        <v>140</v>
      </c>
      <c r="H139" s="33">
        <v>30</v>
      </c>
      <c r="I139" s="30">
        <v>700</v>
      </c>
      <c r="J139" s="33">
        <v>900</v>
      </c>
      <c r="K139" s="35">
        <v>0.56999999999999995</v>
      </c>
      <c r="L139" s="31">
        <f>G139+H139</f>
        <v>170</v>
      </c>
      <c r="M139" s="31">
        <f>I139+J139</f>
        <v>1600</v>
      </c>
      <c r="N139" s="131">
        <f t="shared" ref="N139:N201" si="20">L139*K139</f>
        <v>96.899999999999991</v>
      </c>
      <c r="O139" s="67">
        <f t="shared" ref="O139:O201" si="21">M139*K139</f>
        <v>911.99999999999989</v>
      </c>
      <c r="P139" s="157">
        <v>30</v>
      </c>
      <c r="Q139" s="139">
        <f>M139/2</f>
        <v>800</v>
      </c>
      <c r="R139" s="152">
        <f t="shared" ref="R139:R201" si="22">Q139*K139</f>
        <v>455.99999999999994</v>
      </c>
    </row>
    <row r="140" spans="1:18" ht="18" customHeight="1" x14ac:dyDescent="0.25">
      <c r="A140" s="18">
        <v>83</v>
      </c>
      <c r="B140" s="56" t="s">
        <v>188</v>
      </c>
      <c r="C140" s="6" t="s">
        <v>186</v>
      </c>
      <c r="D140" s="18"/>
      <c r="E140" s="18" t="s">
        <v>18</v>
      </c>
      <c r="F140" s="18" t="s">
        <v>151</v>
      </c>
      <c r="G140" s="30">
        <v>150</v>
      </c>
      <c r="H140" s="33">
        <v>30</v>
      </c>
      <c r="I140" s="30">
        <v>600</v>
      </c>
      <c r="J140" s="33">
        <v>300</v>
      </c>
      <c r="K140" s="35">
        <v>0.12230000000000001</v>
      </c>
      <c r="L140" s="31">
        <f>G140+H140</f>
        <v>180</v>
      </c>
      <c r="M140" s="31">
        <f>I140+J140</f>
        <v>900</v>
      </c>
      <c r="N140" s="131">
        <f t="shared" si="20"/>
        <v>22.013999999999999</v>
      </c>
      <c r="O140" s="67">
        <f t="shared" si="21"/>
        <v>110.07000000000001</v>
      </c>
      <c r="P140" s="157">
        <v>30</v>
      </c>
      <c r="Q140" s="139">
        <f>M140/2</f>
        <v>450</v>
      </c>
      <c r="R140" s="152">
        <f t="shared" si="22"/>
        <v>55.035000000000004</v>
      </c>
    </row>
    <row r="141" spans="1:18" ht="24.95" customHeight="1" x14ac:dyDescent="0.25">
      <c r="A141" s="18">
        <v>84</v>
      </c>
      <c r="B141" s="56" t="s">
        <v>189</v>
      </c>
      <c r="C141" s="6" t="s">
        <v>186</v>
      </c>
      <c r="D141" s="18" t="s">
        <v>16</v>
      </c>
      <c r="E141" s="18" t="s">
        <v>74</v>
      </c>
      <c r="F141" s="18" t="s">
        <v>190</v>
      </c>
      <c r="G141" s="30">
        <v>5</v>
      </c>
      <c r="H141" s="33">
        <v>5</v>
      </c>
      <c r="I141" s="30">
        <v>30</v>
      </c>
      <c r="J141" s="33">
        <v>40</v>
      </c>
      <c r="K141" s="35">
        <v>2.54</v>
      </c>
      <c r="L141" s="31">
        <f>G141+H141</f>
        <v>10</v>
      </c>
      <c r="M141" s="31">
        <f>I141+J141</f>
        <v>70</v>
      </c>
      <c r="N141" s="131">
        <f t="shared" si="20"/>
        <v>25.4</v>
      </c>
      <c r="O141" s="67">
        <f t="shared" si="21"/>
        <v>177.8</v>
      </c>
      <c r="P141" s="157">
        <v>5</v>
      </c>
      <c r="Q141" s="139">
        <f>M141/2</f>
        <v>35</v>
      </c>
      <c r="R141" s="152">
        <f t="shared" si="22"/>
        <v>88.9</v>
      </c>
    </row>
    <row r="142" spans="1:18" ht="15" customHeight="1" x14ac:dyDescent="0.25">
      <c r="A142" s="18"/>
      <c r="B142" s="71" t="s">
        <v>192</v>
      </c>
      <c r="C142" s="8"/>
      <c r="D142" s="8"/>
      <c r="E142" s="8"/>
      <c r="F142" s="8"/>
      <c r="G142" s="45"/>
      <c r="H142" s="48"/>
      <c r="I142" s="45"/>
      <c r="J142" s="48"/>
      <c r="K142" s="41"/>
      <c r="L142" s="31"/>
      <c r="M142" s="48"/>
      <c r="N142" s="132">
        <f>SUM(N139:N141)</f>
        <v>144.31399999999999</v>
      </c>
      <c r="O142" s="105">
        <f>SUM(O139:O141)</f>
        <v>1199.8699999999999</v>
      </c>
      <c r="P142" s="157"/>
      <c r="Q142" s="139"/>
      <c r="R142" s="152"/>
    </row>
    <row r="143" spans="1:18" ht="36" customHeight="1" x14ac:dyDescent="0.25">
      <c r="A143" s="97"/>
      <c r="B143" s="205" t="s">
        <v>193</v>
      </c>
      <c r="C143" s="205"/>
      <c r="D143" s="206"/>
      <c r="E143" s="206"/>
      <c r="F143" s="49"/>
      <c r="G143" s="110"/>
      <c r="H143" s="111"/>
      <c r="I143" s="110"/>
      <c r="J143" s="111"/>
      <c r="K143" s="112"/>
      <c r="L143" s="31"/>
      <c r="M143" s="111"/>
      <c r="N143" s="148">
        <f>N75+N81+N86+N99+N106+N115+N119+N129+N136+N142</f>
        <v>18548.945</v>
      </c>
      <c r="O143" s="149">
        <f>O75+O81+O86+O99+O106+O115+O119+O129+O136+O142</f>
        <v>344614.33</v>
      </c>
      <c r="P143" s="157"/>
      <c r="Q143" s="139"/>
      <c r="R143" s="152"/>
    </row>
    <row r="144" spans="1:18" ht="6.75" customHeight="1" x14ac:dyDescent="0.25">
      <c r="A144" s="94"/>
      <c r="B144" s="76"/>
      <c r="C144" s="8"/>
      <c r="D144" s="8"/>
      <c r="E144" s="8"/>
      <c r="F144" s="8"/>
      <c r="G144" s="45"/>
      <c r="H144" s="48"/>
      <c r="I144" s="45"/>
      <c r="J144" s="48"/>
      <c r="K144" s="41"/>
      <c r="L144" s="31"/>
      <c r="M144" s="48"/>
      <c r="N144" s="131"/>
      <c r="O144" s="67"/>
      <c r="P144" s="157"/>
      <c r="Q144" s="139"/>
      <c r="R144" s="152"/>
    </row>
    <row r="145" spans="1:18" ht="12" customHeight="1" x14ac:dyDescent="0.25">
      <c r="A145" s="177" t="s">
        <v>194</v>
      </c>
      <c r="B145" s="178"/>
      <c r="C145" s="178"/>
      <c r="D145" s="178"/>
      <c r="E145" s="178"/>
      <c r="F145" s="178"/>
      <c r="G145" s="178"/>
      <c r="H145" s="178"/>
      <c r="I145" s="178"/>
      <c r="J145" s="179"/>
      <c r="K145" s="113"/>
      <c r="L145" s="31"/>
      <c r="M145" s="143"/>
      <c r="N145" s="131"/>
      <c r="O145" s="67"/>
      <c r="P145" s="157"/>
      <c r="Q145" s="139"/>
      <c r="R145" s="152"/>
    </row>
    <row r="146" spans="1:18" ht="12" customHeight="1" x14ac:dyDescent="0.25">
      <c r="A146" s="14"/>
      <c r="B146" s="73" t="s">
        <v>195</v>
      </c>
      <c r="C146" s="5"/>
      <c r="D146" s="5"/>
      <c r="E146" s="5"/>
      <c r="F146" s="5"/>
      <c r="G146" s="40"/>
      <c r="H146" s="36"/>
      <c r="I146" s="40"/>
      <c r="J146" s="36"/>
      <c r="K146" s="37"/>
      <c r="L146" s="31"/>
      <c r="M146" s="36"/>
      <c r="N146" s="131"/>
      <c r="O146" s="67"/>
      <c r="P146" s="157"/>
      <c r="Q146" s="139"/>
      <c r="R146" s="152"/>
    </row>
    <row r="147" spans="1:18" ht="21" customHeight="1" x14ac:dyDescent="0.25">
      <c r="A147" s="92">
        <v>85</v>
      </c>
      <c r="B147" s="56" t="s">
        <v>526</v>
      </c>
      <c r="C147" s="6" t="s">
        <v>196</v>
      </c>
      <c r="D147" s="18" t="s">
        <v>197</v>
      </c>
      <c r="E147" s="18" t="s">
        <v>198</v>
      </c>
      <c r="F147" s="18"/>
      <c r="G147" s="30">
        <v>1</v>
      </c>
      <c r="H147" s="33">
        <v>1</v>
      </c>
      <c r="I147" s="30">
        <v>5</v>
      </c>
      <c r="J147" s="33">
        <v>10</v>
      </c>
      <c r="K147" s="32">
        <v>17.02</v>
      </c>
      <c r="L147" s="31">
        <f>G147+H147</f>
        <v>2</v>
      </c>
      <c r="M147" s="33">
        <f>I147+J147</f>
        <v>15</v>
      </c>
      <c r="N147" s="131">
        <f t="shared" si="20"/>
        <v>34.04</v>
      </c>
      <c r="O147" s="67">
        <f t="shared" si="21"/>
        <v>255.29999999999998</v>
      </c>
      <c r="P147" s="157">
        <v>1</v>
      </c>
      <c r="Q147" s="139">
        <v>8</v>
      </c>
      <c r="R147" s="152">
        <f t="shared" si="22"/>
        <v>136.16</v>
      </c>
    </row>
    <row r="148" spans="1:18" ht="14.25" customHeight="1" x14ac:dyDescent="0.25">
      <c r="A148" s="92"/>
      <c r="B148" s="71" t="s">
        <v>199</v>
      </c>
      <c r="C148" s="14"/>
      <c r="D148" s="14"/>
      <c r="E148" s="14"/>
      <c r="F148" s="14"/>
      <c r="G148" s="30"/>
      <c r="H148" s="36"/>
      <c r="I148" s="30"/>
      <c r="J148" s="33"/>
      <c r="K148" s="35"/>
      <c r="L148" s="31"/>
      <c r="M148" s="33"/>
      <c r="N148" s="132">
        <f>SUM(N147)</f>
        <v>34.04</v>
      </c>
      <c r="O148" s="105">
        <f>SUM(O147)</f>
        <v>255.29999999999998</v>
      </c>
      <c r="P148" s="157"/>
      <c r="Q148" s="139"/>
      <c r="R148" s="152"/>
    </row>
    <row r="149" spans="1:18" ht="10.5" customHeight="1" x14ac:dyDescent="0.25">
      <c r="A149" s="89"/>
      <c r="B149" s="74"/>
      <c r="C149" s="4"/>
      <c r="D149" s="4"/>
      <c r="E149" s="4"/>
      <c r="F149" s="4"/>
      <c r="G149" s="30"/>
      <c r="H149" s="34"/>
      <c r="I149" s="30"/>
      <c r="J149" s="33"/>
      <c r="K149" s="35"/>
      <c r="L149" s="31"/>
      <c r="M149" s="33"/>
      <c r="N149" s="131"/>
      <c r="O149" s="67"/>
      <c r="P149" s="157"/>
      <c r="Q149" s="139"/>
      <c r="R149" s="152"/>
    </row>
    <row r="150" spans="1:18" ht="12.75" customHeight="1" x14ac:dyDescent="0.25">
      <c r="A150" s="14"/>
      <c r="B150" s="73" t="s">
        <v>200</v>
      </c>
      <c r="C150" s="5"/>
      <c r="D150" s="5"/>
      <c r="E150" s="5"/>
      <c r="F150" s="5"/>
      <c r="G150" s="30"/>
      <c r="H150" s="36"/>
      <c r="I150" s="30"/>
      <c r="J150" s="33"/>
      <c r="K150" s="37"/>
      <c r="L150" s="31"/>
      <c r="M150" s="33"/>
      <c r="N150" s="131"/>
      <c r="O150" s="67"/>
      <c r="P150" s="157"/>
      <c r="Q150" s="139"/>
      <c r="R150" s="152"/>
    </row>
    <row r="151" spans="1:18" ht="16.5" customHeight="1" x14ac:dyDescent="0.25">
      <c r="A151" s="92">
        <v>86</v>
      </c>
      <c r="B151" s="56" t="s">
        <v>201</v>
      </c>
      <c r="C151" s="6" t="s">
        <v>202</v>
      </c>
      <c r="D151" s="18" t="s">
        <v>197</v>
      </c>
      <c r="E151" s="18" t="s">
        <v>165</v>
      </c>
      <c r="F151" s="50">
        <v>5.0000000000000001E-4</v>
      </c>
      <c r="G151" s="30">
        <v>1</v>
      </c>
      <c r="H151" s="33">
        <v>0</v>
      </c>
      <c r="I151" s="30">
        <v>5</v>
      </c>
      <c r="J151" s="33">
        <v>0</v>
      </c>
      <c r="K151" s="35">
        <v>4.68</v>
      </c>
      <c r="L151" s="31">
        <f>G151+H151</f>
        <v>1</v>
      </c>
      <c r="M151" s="33">
        <f>I151+J151</f>
        <v>5</v>
      </c>
      <c r="N151" s="131">
        <f t="shared" si="20"/>
        <v>4.68</v>
      </c>
      <c r="O151" s="67">
        <f t="shared" si="21"/>
        <v>23.4</v>
      </c>
      <c r="P151" s="157">
        <v>1</v>
      </c>
      <c r="Q151" s="139">
        <v>3</v>
      </c>
      <c r="R151" s="152">
        <f t="shared" si="22"/>
        <v>14.04</v>
      </c>
    </row>
    <row r="152" spans="1:18" ht="15" customHeight="1" x14ac:dyDescent="0.25">
      <c r="A152" s="96"/>
      <c r="B152" s="74" t="s">
        <v>203</v>
      </c>
      <c r="C152" s="11"/>
      <c r="D152" s="11"/>
      <c r="E152" s="11"/>
      <c r="F152" s="11"/>
      <c r="G152" s="39"/>
      <c r="H152" s="34"/>
      <c r="I152" s="39"/>
      <c r="J152" s="33"/>
      <c r="K152" s="35"/>
      <c r="L152" s="31"/>
      <c r="M152" s="33"/>
      <c r="N152" s="132">
        <f>SUM(N151)</f>
        <v>4.68</v>
      </c>
      <c r="O152" s="105">
        <f>SUM(O151)</f>
        <v>23.4</v>
      </c>
      <c r="P152" s="157"/>
      <c r="Q152" s="139"/>
      <c r="R152" s="152"/>
    </row>
    <row r="153" spans="1:18" ht="14.25" customHeight="1" x14ac:dyDescent="0.25">
      <c r="A153" s="96"/>
      <c r="B153" s="74"/>
      <c r="C153" s="11"/>
      <c r="D153" s="11"/>
      <c r="E153" s="11"/>
      <c r="F153" s="11"/>
      <c r="G153" s="39"/>
      <c r="H153" s="34"/>
      <c r="I153" s="39"/>
      <c r="J153" s="33"/>
      <c r="K153" s="35"/>
      <c r="L153" s="31"/>
      <c r="M153" s="33"/>
      <c r="N153" s="131"/>
      <c r="O153" s="67"/>
      <c r="P153" s="157"/>
      <c r="Q153" s="139"/>
      <c r="R153" s="152"/>
    </row>
    <row r="154" spans="1:18" ht="13.5" customHeight="1" x14ac:dyDescent="0.25">
      <c r="A154" s="14"/>
      <c r="B154" s="73" t="s">
        <v>204</v>
      </c>
      <c r="C154" s="5"/>
      <c r="D154" s="5"/>
      <c r="E154" s="5"/>
      <c r="F154" s="5"/>
      <c r="G154" s="40"/>
      <c r="H154" s="36"/>
      <c r="I154" s="40"/>
      <c r="J154" s="33"/>
      <c r="K154" s="37"/>
      <c r="L154" s="31"/>
      <c r="M154" s="33"/>
      <c r="N154" s="131"/>
      <c r="O154" s="67"/>
      <c r="P154" s="157"/>
      <c r="Q154" s="139"/>
      <c r="R154" s="152"/>
    </row>
    <row r="155" spans="1:18" ht="18" customHeight="1" x14ac:dyDescent="0.25">
      <c r="A155" s="18">
        <v>87</v>
      </c>
      <c r="B155" s="56" t="s">
        <v>206</v>
      </c>
      <c r="C155" s="6" t="s">
        <v>205</v>
      </c>
      <c r="D155" s="18" t="s">
        <v>197</v>
      </c>
      <c r="E155" s="18" t="s">
        <v>165</v>
      </c>
      <c r="F155" s="44">
        <v>0.02</v>
      </c>
      <c r="G155" s="30">
        <v>0</v>
      </c>
      <c r="H155" s="33">
        <v>1</v>
      </c>
      <c r="I155" s="30">
        <v>0</v>
      </c>
      <c r="J155" s="33">
        <v>10</v>
      </c>
      <c r="K155" s="35">
        <v>8.43</v>
      </c>
      <c r="L155" s="31">
        <f>G155+H155</f>
        <v>1</v>
      </c>
      <c r="M155" s="33">
        <f>I155+J155</f>
        <v>10</v>
      </c>
      <c r="N155" s="131">
        <f t="shared" si="20"/>
        <v>8.43</v>
      </c>
      <c r="O155" s="67">
        <f t="shared" si="21"/>
        <v>84.3</v>
      </c>
      <c r="P155" s="157">
        <v>1</v>
      </c>
      <c r="Q155" s="139">
        <f>M155/2</f>
        <v>5</v>
      </c>
      <c r="R155" s="152">
        <f t="shared" si="22"/>
        <v>42.15</v>
      </c>
    </row>
    <row r="156" spans="1:18" ht="24.95" customHeight="1" x14ac:dyDescent="0.25">
      <c r="A156" s="18">
        <v>88</v>
      </c>
      <c r="B156" s="56" t="s">
        <v>438</v>
      </c>
      <c r="C156" s="6" t="s">
        <v>205</v>
      </c>
      <c r="D156" s="18" t="s">
        <v>197</v>
      </c>
      <c r="E156" s="18" t="s">
        <v>198</v>
      </c>
      <c r="F156" s="44"/>
      <c r="G156" s="30">
        <v>1</v>
      </c>
      <c r="H156" s="33">
        <v>0</v>
      </c>
      <c r="I156" s="30">
        <v>3</v>
      </c>
      <c r="J156" s="33">
        <v>0</v>
      </c>
      <c r="K156" s="35">
        <v>22.28</v>
      </c>
      <c r="L156" s="31">
        <f>G156+H156</f>
        <v>1</v>
      </c>
      <c r="M156" s="33">
        <f>I156+J156</f>
        <v>3</v>
      </c>
      <c r="N156" s="131">
        <f t="shared" si="20"/>
        <v>22.28</v>
      </c>
      <c r="O156" s="67">
        <f t="shared" si="21"/>
        <v>66.84</v>
      </c>
      <c r="P156" s="157">
        <v>1</v>
      </c>
      <c r="Q156" s="139">
        <v>2</v>
      </c>
      <c r="R156" s="152">
        <f t="shared" si="22"/>
        <v>44.56</v>
      </c>
    </row>
    <row r="157" spans="1:18" ht="24.95" customHeight="1" x14ac:dyDescent="0.25">
      <c r="A157" s="18">
        <v>89</v>
      </c>
      <c r="B157" s="56" t="s">
        <v>207</v>
      </c>
      <c r="C157" s="6" t="s">
        <v>205</v>
      </c>
      <c r="D157" s="18" t="s">
        <v>208</v>
      </c>
      <c r="E157" s="18" t="s">
        <v>209</v>
      </c>
      <c r="F157" s="18"/>
      <c r="G157" s="30">
        <v>1</v>
      </c>
      <c r="H157" s="33">
        <v>0</v>
      </c>
      <c r="I157" s="30">
        <v>3</v>
      </c>
      <c r="J157" s="33">
        <v>0</v>
      </c>
      <c r="K157" s="35">
        <v>20.47</v>
      </c>
      <c r="L157" s="31">
        <f>G157+H157</f>
        <v>1</v>
      </c>
      <c r="M157" s="33">
        <f>I157+J157</f>
        <v>3</v>
      </c>
      <c r="N157" s="131">
        <f t="shared" si="20"/>
        <v>20.47</v>
      </c>
      <c r="O157" s="67">
        <f t="shared" si="21"/>
        <v>61.41</v>
      </c>
      <c r="P157" s="157">
        <v>1</v>
      </c>
      <c r="Q157" s="139">
        <v>2</v>
      </c>
      <c r="R157" s="152">
        <f t="shared" si="22"/>
        <v>40.94</v>
      </c>
    </row>
    <row r="158" spans="1:18" ht="24.95" customHeight="1" x14ac:dyDescent="0.25">
      <c r="A158" s="18">
        <v>90</v>
      </c>
      <c r="B158" s="56" t="s">
        <v>207</v>
      </c>
      <c r="C158" s="6" t="s">
        <v>205</v>
      </c>
      <c r="D158" s="18" t="s">
        <v>197</v>
      </c>
      <c r="E158" s="18" t="s">
        <v>165</v>
      </c>
      <c r="F158" s="18"/>
      <c r="G158" s="30">
        <v>0</v>
      </c>
      <c r="H158" s="33">
        <v>1</v>
      </c>
      <c r="I158" s="30">
        <v>0</v>
      </c>
      <c r="J158" s="33">
        <v>10</v>
      </c>
      <c r="K158" s="35">
        <v>20.47</v>
      </c>
      <c r="L158" s="31">
        <f>G158+H158</f>
        <v>1</v>
      </c>
      <c r="M158" s="33">
        <f>I158+J158</f>
        <v>10</v>
      </c>
      <c r="N158" s="131">
        <f t="shared" si="20"/>
        <v>20.47</v>
      </c>
      <c r="O158" s="67">
        <f t="shared" si="21"/>
        <v>204.7</v>
      </c>
      <c r="P158" s="157">
        <v>1</v>
      </c>
      <c r="Q158" s="139">
        <f>M158/2</f>
        <v>5</v>
      </c>
      <c r="R158" s="152">
        <f t="shared" si="22"/>
        <v>102.35</v>
      </c>
    </row>
    <row r="159" spans="1:18" ht="15" customHeight="1" x14ac:dyDescent="0.25">
      <c r="A159" s="98"/>
      <c r="B159" s="74" t="s">
        <v>210</v>
      </c>
      <c r="C159" s="15"/>
      <c r="D159" s="15"/>
      <c r="E159" s="15"/>
      <c r="F159" s="15"/>
      <c r="G159" s="30"/>
      <c r="H159" s="124"/>
      <c r="I159" s="30"/>
      <c r="J159" s="33"/>
      <c r="K159" s="114"/>
      <c r="L159" s="31"/>
      <c r="M159" s="33"/>
      <c r="N159" s="132">
        <f>SUM(N155:N158)</f>
        <v>71.650000000000006</v>
      </c>
      <c r="O159" s="105">
        <f>SUM(O155:O158)</f>
        <v>417.25</v>
      </c>
      <c r="P159" s="157"/>
      <c r="Q159" s="139"/>
      <c r="R159" s="152"/>
    </row>
    <row r="160" spans="1:18" ht="10.5" customHeight="1" x14ac:dyDescent="0.25">
      <c r="A160" s="98"/>
      <c r="B160" s="74"/>
      <c r="C160" s="15"/>
      <c r="D160" s="15"/>
      <c r="E160" s="15"/>
      <c r="F160" s="15"/>
      <c r="G160" s="30"/>
      <c r="H160" s="124"/>
      <c r="I160" s="30"/>
      <c r="J160" s="33"/>
      <c r="K160" s="114"/>
      <c r="L160" s="31"/>
      <c r="M160" s="33"/>
      <c r="N160" s="131"/>
      <c r="O160" s="67"/>
      <c r="P160" s="157"/>
      <c r="Q160" s="139"/>
      <c r="R160" s="152"/>
    </row>
    <row r="161" spans="1:18" ht="15" customHeight="1" x14ac:dyDescent="0.25">
      <c r="A161" s="14"/>
      <c r="B161" s="73" t="s">
        <v>211</v>
      </c>
      <c r="C161" s="7"/>
      <c r="D161" s="7"/>
      <c r="E161" s="7"/>
      <c r="F161" s="7"/>
      <c r="G161" s="30"/>
      <c r="H161" s="36"/>
      <c r="I161" s="30"/>
      <c r="J161" s="33"/>
      <c r="K161" s="37"/>
      <c r="L161" s="31"/>
      <c r="M161" s="33"/>
      <c r="N161" s="131"/>
      <c r="O161" s="67"/>
      <c r="P161" s="157"/>
      <c r="Q161" s="139"/>
      <c r="R161" s="152"/>
    </row>
    <row r="162" spans="1:18" ht="24" customHeight="1" x14ac:dyDescent="0.25">
      <c r="A162" s="6">
        <v>91</v>
      </c>
      <c r="B162" s="56" t="s">
        <v>455</v>
      </c>
      <c r="C162" s="6" t="s">
        <v>212</v>
      </c>
      <c r="D162" s="18" t="s">
        <v>197</v>
      </c>
      <c r="E162" s="18" t="s">
        <v>165</v>
      </c>
      <c r="F162" s="18"/>
      <c r="G162" s="30">
        <v>1</v>
      </c>
      <c r="H162" s="33">
        <v>0</v>
      </c>
      <c r="I162" s="30">
        <v>5</v>
      </c>
      <c r="J162" s="33">
        <v>0</v>
      </c>
      <c r="K162" s="35">
        <v>10.27</v>
      </c>
      <c r="L162" s="31">
        <f>G162+H162</f>
        <v>1</v>
      </c>
      <c r="M162" s="33">
        <f>I162+J162</f>
        <v>5</v>
      </c>
      <c r="N162" s="131">
        <f t="shared" si="20"/>
        <v>10.27</v>
      </c>
      <c r="O162" s="67">
        <f t="shared" si="21"/>
        <v>51.349999999999994</v>
      </c>
      <c r="P162" s="157">
        <v>1</v>
      </c>
      <c r="Q162" s="139">
        <v>3</v>
      </c>
      <c r="R162" s="152">
        <f t="shared" si="22"/>
        <v>30.81</v>
      </c>
    </row>
    <row r="163" spans="1:18" ht="25.5" customHeight="1" x14ac:dyDescent="0.25">
      <c r="A163" s="6">
        <v>92</v>
      </c>
      <c r="B163" s="77" t="s">
        <v>527</v>
      </c>
      <c r="C163" s="6" t="s">
        <v>212</v>
      </c>
      <c r="D163" s="18" t="s">
        <v>197</v>
      </c>
      <c r="E163" s="18" t="s">
        <v>165</v>
      </c>
      <c r="F163" s="18"/>
      <c r="G163" s="30">
        <v>1</v>
      </c>
      <c r="H163" s="33">
        <v>0</v>
      </c>
      <c r="I163" s="30">
        <v>5</v>
      </c>
      <c r="J163" s="33">
        <v>0</v>
      </c>
      <c r="K163" s="35">
        <v>15</v>
      </c>
      <c r="L163" s="31">
        <f>G163+H163</f>
        <v>1</v>
      </c>
      <c r="M163" s="33">
        <f>I163+J163</f>
        <v>5</v>
      </c>
      <c r="N163" s="131">
        <f t="shared" si="20"/>
        <v>15</v>
      </c>
      <c r="O163" s="67">
        <f t="shared" si="21"/>
        <v>75</v>
      </c>
      <c r="P163" s="157">
        <v>1</v>
      </c>
      <c r="Q163" s="139">
        <v>3</v>
      </c>
      <c r="R163" s="152">
        <f t="shared" si="22"/>
        <v>45</v>
      </c>
    </row>
    <row r="164" spans="1:18" ht="18" customHeight="1" x14ac:dyDescent="0.25">
      <c r="A164" s="6">
        <v>93</v>
      </c>
      <c r="B164" s="77" t="s">
        <v>214</v>
      </c>
      <c r="C164" s="6" t="s">
        <v>212</v>
      </c>
      <c r="D164" s="28" t="s">
        <v>14</v>
      </c>
      <c r="E164" s="28" t="s">
        <v>213</v>
      </c>
      <c r="F164" s="18"/>
      <c r="G164" s="30">
        <v>1</v>
      </c>
      <c r="H164" s="33">
        <v>1</v>
      </c>
      <c r="I164" s="30">
        <v>3</v>
      </c>
      <c r="J164" s="33">
        <v>20</v>
      </c>
      <c r="K164" s="35">
        <v>25</v>
      </c>
      <c r="L164" s="31">
        <f>G164+H164</f>
        <v>2</v>
      </c>
      <c r="M164" s="33">
        <f>I164+J164</f>
        <v>23</v>
      </c>
      <c r="N164" s="131">
        <f t="shared" si="20"/>
        <v>50</v>
      </c>
      <c r="O164" s="67">
        <f t="shared" si="21"/>
        <v>575</v>
      </c>
      <c r="P164" s="157">
        <v>1</v>
      </c>
      <c r="Q164" s="139">
        <v>12</v>
      </c>
      <c r="R164" s="152">
        <f t="shared" si="22"/>
        <v>300</v>
      </c>
    </row>
    <row r="165" spans="1:18" ht="21.95" customHeight="1" x14ac:dyDescent="0.25">
      <c r="A165" s="6">
        <v>94</v>
      </c>
      <c r="B165" s="56" t="s">
        <v>215</v>
      </c>
      <c r="C165" s="6" t="s">
        <v>212</v>
      </c>
      <c r="D165" s="18" t="s">
        <v>197</v>
      </c>
      <c r="E165" s="18" t="s">
        <v>198</v>
      </c>
      <c r="F165" s="50">
        <v>1E-3</v>
      </c>
      <c r="G165" s="30">
        <v>1</v>
      </c>
      <c r="H165" s="33">
        <v>0</v>
      </c>
      <c r="I165" s="30">
        <v>5</v>
      </c>
      <c r="J165" s="33">
        <v>0</v>
      </c>
      <c r="K165" s="35">
        <v>4.32</v>
      </c>
      <c r="L165" s="31">
        <f>G165+H165</f>
        <v>1</v>
      </c>
      <c r="M165" s="33">
        <f>I165+J165</f>
        <v>5</v>
      </c>
      <c r="N165" s="131">
        <f t="shared" si="20"/>
        <v>4.32</v>
      </c>
      <c r="O165" s="67">
        <f t="shared" si="21"/>
        <v>21.6</v>
      </c>
      <c r="P165" s="157">
        <v>1</v>
      </c>
      <c r="Q165" s="139">
        <v>3</v>
      </c>
      <c r="R165" s="152">
        <f t="shared" si="22"/>
        <v>12.96</v>
      </c>
    </row>
    <row r="166" spans="1:18" ht="24.95" customHeight="1" x14ac:dyDescent="0.25">
      <c r="A166" s="6">
        <v>95</v>
      </c>
      <c r="B166" s="75" t="s">
        <v>216</v>
      </c>
      <c r="C166" s="3" t="s">
        <v>212</v>
      </c>
      <c r="D166" s="18" t="s">
        <v>197</v>
      </c>
      <c r="E166" s="18" t="s">
        <v>165</v>
      </c>
      <c r="F166" s="28" t="s">
        <v>217</v>
      </c>
      <c r="G166" s="31">
        <v>0</v>
      </c>
      <c r="H166" s="31">
        <v>1</v>
      </c>
      <c r="I166" s="31">
        <v>0</v>
      </c>
      <c r="J166" s="33">
        <v>10</v>
      </c>
      <c r="K166" s="35">
        <v>14.01</v>
      </c>
      <c r="L166" s="31">
        <f>G166+H166</f>
        <v>1</v>
      </c>
      <c r="M166" s="33">
        <f>I166+J166</f>
        <v>10</v>
      </c>
      <c r="N166" s="131">
        <f t="shared" si="20"/>
        <v>14.01</v>
      </c>
      <c r="O166" s="67">
        <f t="shared" si="21"/>
        <v>140.1</v>
      </c>
      <c r="P166" s="157">
        <v>1</v>
      </c>
      <c r="Q166" s="139">
        <f>M166/2</f>
        <v>5</v>
      </c>
      <c r="R166" s="152">
        <f t="shared" si="22"/>
        <v>70.05</v>
      </c>
    </row>
    <row r="167" spans="1:18" ht="13.5" customHeight="1" x14ac:dyDescent="0.25">
      <c r="A167" s="95"/>
      <c r="B167" s="71" t="s">
        <v>218</v>
      </c>
      <c r="C167" s="11"/>
      <c r="D167" s="11"/>
      <c r="E167" s="11"/>
      <c r="F167" s="11"/>
      <c r="G167" s="39"/>
      <c r="H167" s="34"/>
      <c r="I167" s="39"/>
      <c r="J167" s="33"/>
      <c r="K167" s="35"/>
      <c r="L167" s="31"/>
      <c r="M167" s="33"/>
      <c r="N167" s="132">
        <f>SUM(N162:N166)</f>
        <v>93.600000000000009</v>
      </c>
      <c r="O167" s="105">
        <f>SUM(O162:O166)</f>
        <v>863.05000000000007</v>
      </c>
      <c r="P167" s="157"/>
      <c r="Q167" s="139"/>
      <c r="R167" s="152"/>
    </row>
    <row r="168" spans="1:18" ht="12" customHeight="1" x14ac:dyDescent="0.25">
      <c r="A168" s="14"/>
      <c r="B168" s="73" t="s">
        <v>219</v>
      </c>
      <c r="C168" s="7"/>
      <c r="D168" s="7"/>
      <c r="E168" s="7"/>
      <c r="F168" s="7"/>
      <c r="G168" s="40"/>
      <c r="H168" s="36"/>
      <c r="I168" s="40"/>
      <c r="J168" s="33"/>
      <c r="K168" s="37"/>
      <c r="L168" s="31"/>
      <c r="M168" s="33"/>
      <c r="N168" s="131"/>
      <c r="O168" s="67"/>
      <c r="P168" s="157"/>
      <c r="Q168" s="139"/>
      <c r="R168" s="152"/>
    </row>
    <row r="169" spans="1:18" ht="38.25" customHeight="1" x14ac:dyDescent="0.25">
      <c r="A169" s="28">
        <v>96</v>
      </c>
      <c r="B169" s="56" t="s">
        <v>456</v>
      </c>
      <c r="C169" s="6" t="s">
        <v>220</v>
      </c>
      <c r="D169" s="28" t="s">
        <v>222</v>
      </c>
      <c r="E169" s="28" t="s">
        <v>221</v>
      </c>
      <c r="F169" s="18" t="s">
        <v>517</v>
      </c>
      <c r="G169" s="30">
        <v>1</v>
      </c>
      <c r="H169" s="33">
        <v>1</v>
      </c>
      <c r="I169" s="30">
        <v>10</v>
      </c>
      <c r="J169" s="33">
        <v>24</v>
      </c>
      <c r="K169" s="35">
        <v>33.1</v>
      </c>
      <c r="L169" s="31">
        <f>G169+H169</f>
        <v>2</v>
      </c>
      <c r="M169" s="33">
        <f>I169+J169</f>
        <v>34</v>
      </c>
      <c r="N169" s="131">
        <f t="shared" si="20"/>
        <v>66.2</v>
      </c>
      <c r="O169" s="67">
        <f t="shared" si="21"/>
        <v>1125.4000000000001</v>
      </c>
      <c r="P169" s="157">
        <v>1</v>
      </c>
      <c r="Q169" s="139">
        <f>M169/2</f>
        <v>17</v>
      </c>
      <c r="R169" s="152">
        <f t="shared" si="22"/>
        <v>562.70000000000005</v>
      </c>
    </row>
    <row r="170" spans="1:18" ht="24.95" customHeight="1" x14ac:dyDescent="0.25">
      <c r="A170" s="28">
        <v>97</v>
      </c>
      <c r="B170" s="56" t="s">
        <v>223</v>
      </c>
      <c r="C170" s="6" t="s">
        <v>220</v>
      </c>
      <c r="D170" s="28" t="s">
        <v>224</v>
      </c>
      <c r="E170" s="28" t="s">
        <v>225</v>
      </c>
      <c r="F170" s="50">
        <v>7.4999999999999997E-2</v>
      </c>
      <c r="G170" s="30">
        <v>3</v>
      </c>
      <c r="H170" s="33">
        <v>1</v>
      </c>
      <c r="I170" s="30">
        <v>30</v>
      </c>
      <c r="J170" s="33">
        <v>30</v>
      </c>
      <c r="K170" s="35">
        <v>65</v>
      </c>
      <c r="L170" s="31">
        <f>G170+H170</f>
        <v>4</v>
      </c>
      <c r="M170" s="33">
        <f>I170+J170</f>
        <v>60</v>
      </c>
      <c r="N170" s="131">
        <f t="shared" si="20"/>
        <v>260</v>
      </c>
      <c r="O170" s="67">
        <f t="shared" si="21"/>
        <v>3900</v>
      </c>
      <c r="P170" s="157">
        <v>1</v>
      </c>
      <c r="Q170" s="139">
        <f>M170/2</f>
        <v>30</v>
      </c>
      <c r="R170" s="152">
        <f t="shared" si="22"/>
        <v>1950</v>
      </c>
    </row>
    <row r="171" spans="1:18" ht="24.95" customHeight="1" x14ac:dyDescent="0.25">
      <c r="A171" s="28">
        <v>98</v>
      </c>
      <c r="B171" s="56" t="s">
        <v>223</v>
      </c>
      <c r="C171" s="6" t="s">
        <v>220</v>
      </c>
      <c r="D171" s="28" t="s">
        <v>224</v>
      </c>
      <c r="E171" s="28" t="s">
        <v>221</v>
      </c>
      <c r="F171" s="44">
        <v>0.1</v>
      </c>
      <c r="G171" s="30">
        <v>1</v>
      </c>
      <c r="H171" s="33">
        <v>6</v>
      </c>
      <c r="I171" s="30">
        <v>12</v>
      </c>
      <c r="J171" s="33">
        <v>100</v>
      </c>
      <c r="K171" s="35">
        <v>65</v>
      </c>
      <c r="L171" s="31">
        <f>G171+H171</f>
        <v>7</v>
      </c>
      <c r="M171" s="33">
        <f>I171+J171</f>
        <v>112</v>
      </c>
      <c r="N171" s="131">
        <f t="shared" si="20"/>
        <v>455</v>
      </c>
      <c r="O171" s="67">
        <f t="shared" si="21"/>
        <v>7280</v>
      </c>
      <c r="P171" s="157">
        <v>1</v>
      </c>
      <c r="Q171" s="139">
        <f>M171/2</f>
        <v>56</v>
      </c>
      <c r="R171" s="152">
        <f t="shared" si="22"/>
        <v>3640</v>
      </c>
    </row>
    <row r="172" spans="1:18" ht="13.5" customHeight="1" x14ac:dyDescent="0.25">
      <c r="A172" s="96"/>
      <c r="B172" s="127" t="s">
        <v>226</v>
      </c>
      <c r="C172" s="11"/>
      <c r="D172" s="11"/>
      <c r="E172" s="11"/>
      <c r="F172" s="11"/>
      <c r="G172" s="39"/>
      <c r="H172" s="34"/>
      <c r="I172" s="39"/>
      <c r="J172" s="33"/>
      <c r="K172" s="35"/>
      <c r="L172" s="31"/>
      <c r="M172" s="33"/>
      <c r="N172" s="132">
        <f>SUM(N169:N171)</f>
        <v>781.2</v>
      </c>
      <c r="O172" s="105">
        <f>SUM(O169:O171)</f>
        <v>12305.4</v>
      </c>
      <c r="P172" s="157"/>
      <c r="Q172" s="139"/>
      <c r="R172" s="152"/>
    </row>
    <row r="173" spans="1:18" ht="12" customHeight="1" x14ac:dyDescent="0.25">
      <c r="A173" s="96"/>
      <c r="B173" s="74"/>
      <c r="C173" s="11"/>
      <c r="D173" s="11"/>
      <c r="E173" s="11"/>
      <c r="F173" s="11"/>
      <c r="G173" s="39"/>
      <c r="H173" s="34"/>
      <c r="I173" s="39"/>
      <c r="J173" s="33"/>
      <c r="K173" s="35"/>
      <c r="L173" s="31"/>
      <c r="M173" s="33"/>
      <c r="N173" s="131"/>
      <c r="O173" s="67"/>
      <c r="P173" s="157"/>
      <c r="Q173" s="139"/>
      <c r="R173" s="152"/>
    </row>
    <row r="174" spans="1:18" ht="15.75" customHeight="1" x14ac:dyDescent="0.25">
      <c r="A174" s="99"/>
      <c r="B174" s="80" t="s">
        <v>227</v>
      </c>
      <c r="C174" s="16"/>
      <c r="D174" s="16"/>
      <c r="E174" s="16"/>
      <c r="F174" s="16"/>
      <c r="G174" s="115"/>
      <c r="H174" s="125"/>
      <c r="I174" s="115"/>
      <c r="J174" s="33"/>
      <c r="K174" s="51"/>
      <c r="L174" s="31"/>
      <c r="M174" s="33"/>
      <c r="N174" s="131"/>
      <c r="O174" s="67"/>
      <c r="P174" s="157"/>
      <c r="Q174" s="139"/>
      <c r="R174" s="152"/>
    </row>
    <row r="175" spans="1:18" ht="24.75" customHeight="1" x14ac:dyDescent="0.25">
      <c r="A175" s="19">
        <v>99</v>
      </c>
      <c r="B175" s="56" t="s">
        <v>230</v>
      </c>
      <c r="C175" s="6" t="s">
        <v>228</v>
      </c>
      <c r="D175" s="18" t="s">
        <v>16</v>
      </c>
      <c r="E175" s="18" t="s">
        <v>17</v>
      </c>
      <c r="F175" s="18" t="s">
        <v>518</v>
      </c>
      <c r="G175" s="30">
        <v>0</v>
      </c>
      <c r="H175" s="33">
        <v>5</v>
      </c>
      <c r="I175" s="30">
        <v>0</v>
      </c>
      <c r="J175" s="33">
        <v>300</v>
      </c>
      <c r="K175" s="35">
        <v>2.09</v>
      </c>
      <c r="L175" s="31">
        <f>G175+H175</f>
        <v>5</v>
      </c>
      <c r="M175" s="33">
        <f>I175+J175</f>
        <v>300</v>
      </c>
      <c r="N175" s="131">
        <f t="shared" si="20"/>
        <v>10.45</v>
      </c>
      <c r="O175" s="67">
        <f t="shared" si="21"/>
        <v>627</v>
      </c>
      <c r="P175" s="157">
        <v>5</v>
      </c>
      <c r="Q175" s="139">
        <f>M175/2</f>
        <v>150</v>
      </c>
      <c r="R175" s="152">
        <f t="shared" si="22"/>
        <v>313.5</v>
      </c>
    </row>
    <row r="176" spans="1:18" ht="24.75" customHeight="1" x14ac:dyDescent="0.25">
      <c r="A176" s="19">
        <v>100</v>
      </c>
      <c r="B176" s="56" t="s">
        <v>231</v>
      </c>
      <c r="C176" s="6" t="s">
        <v>228</v>
      </c>
      <c r="D176" s="18" t="s">
        <v>16</v>
      </c>
      <c r="E176" s="18" t="s">
        <v>17</v>
      </c>
      <c r="F176" s="18" t="s">
        <v>519</v>
      </c>
      <c r="G176" s="30">
        <v>0</v>
      </c>
      <c r="H176" s="33">
        <v>5</v>
      </c>
      <c r="I176" s="30">
        <v>0</v>
      </c>
      <c r="J176" s="33">
        <v>6000</v>
      </c>
      <c r="K176" s="35">
        <v>1.32</v>
      </c>
      <c r="L176" s="31">
        <f>G176+H176</f>
        <v>5</v>
      </c>
      <c r="M176" s="33">
        <f>I176+J176</f>
        <v>6000</v>
      </c>
      <c r="N176" s="131">
        <f t="shared" si="20"/>
        <v>6.6000000000000005</v>
      </c>
      <c r="O176" s="67">
        <f t="shared" si="21"/>
        <v>7920</v>
      </c>
      <c r="P176" s="157">
        <v>5</v>
      </c>
      <c r="Q176" s="139">
        <f>M176/2</f>
        <v>3000</v>
      </c>
      <c r="R176" s="152">
        <f t="shared" si="22"/>
        <v>3960</v>
      </c>
    </row>
    <row r="177" spans="1:18" ht="18" customHeight="1" x14ac:dyDescent="0.25">
      <c r="A177" s="19">
        <v>101</v>
      </c>
      <c r="B177" s="56" t="s">
        <v>232</v>
      </c>
      <c r="C177" s="6" t="s">
        <v>228</v>
      </c>
      <c r="D177" s="18"/>
      <c r="E177" s="18" t="s">
        <v>51</v>
      </c>
      <c r="F177" s="18" t="s">
        <v>172</v>
      </c>
      <c r="G177" s="30">
        <v>0</v>
      </c>
      <c r="H177" s="33">
        <v>20</v>
      </c>
      <c r="I177" s="30">
        <v>0</v>
      </c>
      <c r="J177" s="33">
        <v>300</v>
      </c>
      <c r="K177" s="35">
        <v>1.32</v>
      </c>
      <c r="L177" s="31">
        <f>G177+H177</f>
        <v>20</v>
      </c>
      <c r="M177" s="33">
        <f>I177+J177</f>
        <v>300</v>
      </c>
      <c r="N177" s="131">
        <f t="shared" si="20"/>
        <v>26.400000000000002</v>
      </c>
      <c r="O177" s="67">
        <f t="shared" si="21"/>
        <v>396</v>
      </c>
      <c r="P177" s="157">
        <v>10</v>
      </c>
      <c r="Q177" s="139">
        <f>M177/2</f>
        <v>150</v>
      </c>
      <c r="R177" s="152">
        <f t="shared" si="22"/>
        <v>198</v>
      </c>
    </row>
    <row r="178" spans="1:18" ht="24.95" customHeight="1" x14ac:dyDescent="0.25">
      <c r="A178" s="19">
        <v>102</v>
      </c>
      <c r="B178" s="56" t="s">
        <v>233</v>
      </c>
      <c r="C178" s="6" t="s">
        <v>228</v>
      </c>
      <c r="D178" s="18" t="s">
        <v>16</v>
      </c>
      <c r="E178" s="18" t="s">
        <v>17</v>
      </c>
      <c r="F178" s="18" t="s">
        <v>82</v>
      </c>
      <c r="G178" s="30">
        <v>0</v>
      </c>
      <c r="H178" s="33">
        <v>5</v>
      </c>
      <c r="I178" s="30">
        <v>0</v>
      </c>
      <c r="J178" s="33">
        <v>300</v>
      </c>
      <c r="K178" s="35">
        <v>0.91</v>
      </c>
      <c r="L178" s="31">
        <f>G178+H178</f>
        <v>5</v>
      </c>
      <c r="M178" s="33">
        <f>I178+J178</f>
        <v>300</v>
      </c>
      <c r="N178" s="131">
        <f t="shared" si="20"/>
        <v>4.55</v>
      </c>
      <c r="O178" s="67">
        <f t="shared" si="21"/>
        <v>273</v>
      </c>
      <c r="P178" s="157">
        <v>5</v>
      </c>
      <c r="Q178" s="139">
        <f>M178/2</f>
        <v>150</v>
      </c>
      <c r="R178" s="152">
        <f t="shared" si="22"/>
        <v>136.5</v>
      </c>
    </row>
    <row r="179" spans="1:18" ht="24.95" customHeight="1" x14ac:dyDescent="0.25">
      <c r="A179" s="19">
        <v>103</v>
      </c>
      <c r="B179" s="70" t="s">
        <v>478</v>
      </c>
      <c r="C179" s="6" t="s">
        <v>228</v>
      </c>
      <c r="D179" s="28"/>
      <c r="E179" s="28" t="s">
        <v>7</v>
      </c>
      <c r="F179" s="28" t="s">
        <v>479</v>
      </c>
      <c r="G179" s="30">
        <v>100</v>
      </c>
      <c r="H179" s="33">
        <v>0</v>
      </c>
      <c r="I179" s="30">
        <v>8000</v>
      </c>
      <c r="J179" s="33">
        <v>0</v>
      </c>
      <c r="K179" s="35">
        <v>0.62</v>
      </c>
      <c r="L179" s="31">
        <f>G179+H179</f>
        <v>100</v>
      </c>
      <c r="M179" s="33">
        <f>I179+J179</f>
        <v>8000</v>
      </c>
      <c r="N179" s="131">
        <f t="shared" si="20"/>
        <v>62</v>
      </c>
      <c r="O179" s="67">
        <f t="shared" si="21"/>
        <v>4960</v>
      </c>
      <c r="P179" s="157">
        <v>50</v>
      </c>
      <c r="Q179" s="139">
        <f>M179/2</f>
        <v>4000</v>
      </c>
      <c r="R179" s="152">
        <f t="shared" si="22"/>
        <v>2480</v>
      </c>
    </row>
    <row r="180" spans="1:18" ht="16.5" customHeight="1" x14ac:dyDescent="0.25">
      <c r="A180" s="89"/>
      <c r="B180" s="127" t="s">
        <v>237</v>
      </c>
      <c r="C180" s="4"/>
      <c r="D180" s="4"/>
      <c r="E180" s="4"/>
      <c r="F180" s="4"/>
      <c r="G180" s="39"/>
      <c r="H180" s="34"/>
      <c r="I180" s="39"/>
      <c r="J180" s="33"/>
      <c r="K180" s="35"/>
      <c r="L180" s="31"/>
      <c r="M180" s="33"/>
      <c r="N180" s="132">
        <f>SUM(N175:N179)</f>
        <v>110</v>
      </c>
      <c r="O180" s="105">
        <f>SUM(O175:O179)</f>
        <v>14176</v>
      </c>
      <c r="P180" s="157"/>
      <c r="Q180" s="139"/>
      <c r="R180" s="152"/>
    </row>
    <row r="181" spans="1:18" ht="15.75" customHeight="1" x14ac:dyDescent="0.25">
      <c r="A181" s="90"/>
      <c r="B181" s="73" t="s">
        <v>238</v>
      </c>
      <c r="C181" s="5"/>
      <c r="D181" s="5"/>
      <c r="E181" s="5"/>
      <c r="F181" s="5"/>
      <c r="G181" s="40"/>
      <c r="H181" s="36"/>
      <c r="I181" s="40"/>
      <c r="J181" s="33"/>
      <c r="K181" s="37"/>
      <c r="L181" s="31"/>
      <c r="M181" s="33"/>
      <c r="N181" s="131"/>
      <c r="O181" s="67"/>
      <c r="P181" s="157"/>
      <c r="Q181" s="139"/>
      <c r="R181" s="152"/>
    </row>
    <row r="182" spans="1:18" ht="18" customHeight="1" x14ac:dyDescent="0.25">
      <c r="A182" s="92">
        <v>104</v>
      </c>
      <c r="B182" s="56" t="s">
        <v>240</v>
      </c>
      <c r="C182" s="6" t="s">
        <v>239</v>
      </c>
      <c r="D182" s="18"/>
      <c r="E182" s="18" t="s">
        <v>18</v>
      </c>
      <c r="F182" s="18" t="s">
        <v>58</v>
      </c>
      <c r="G182" s="30">
        <v>0</v>
      </c>
      <c r="H182" s="33">
        <v>20</v>
      </c>
      <c r="I182" s="30">
        <v>0</v>
      </c>
      <c r="J182" s="33">
        <v>2000</v>
      </c>
      <c r="K182" s="35">
        <v>0.182</v>
      </c>
      <c r="L182" s="31">
        <f>G182+H182</f>
        <v>20</v>
      </c>
      <c r="M182" s="33">
        <f>I182+J182</f>
        <v>2000</v>
      </c>
      <c r="N182" s="131">
        <f t="shared" si="20"/>
        <v>3.6399999999999997</v>
      </c>
      <c r="O182" s="67">
        <f t="shared" si="21"/>
        <v>364</v>
      </c>
      <c r="P182" s="157">
        <v>30</v>
      </c>
      <c r="Q182" s="139">
        <f>M182/2</f>
        <v>1000</v>
      </c>
      <c r="R182" s="152">
        <f t="shared" si="22"/>
        <v>182</v>
      </c>
    </row>
    <row r="183" spans="1:18" ht="21.95" customHeight="1" x14ac:dyDescent="0.25">
      <c r="A183" s="92">
        <v>105</v>
      </c>
      <c r="B183" s="56" t="s">
        <v>241</v>
      </c>
      <c r="C183" s="6" t="s">
        <v>239</v>
      </c>
      <c r="D183" s="18" t="s">
        <v>14</v>
      </c>
      <c r="E183" s="18" t="s">
        <v>17</v>
      </c>
      <c r="F183" s="18" t="s">
        <v>242</v>
      </c>
      <c r="G183" s="30">
        <v>0</v>
      </c>
      <c r="H183" s="33">
        <v>10</v>
      </c>
      <c r="I183" s="30">
        <v>0</v>
      </c>
      <c r="J183" s="33">
        <v>40</v>
      </c>
      <c r="K183" s="35">
        <v>16.420000000000002</v>
      </c>
      <c r="L183" s="31">
        <f>G183+H183</f>
        <v>10</v>
      </c>
      <c r="M183" s="33">
        <f>I183+J183</f>
        <v>40</v>
      </c>
      <c r="N183" s="131">
        <f t="shared" si="20"/>
        <v>164.20000000000002</v>
      </c>
      <c r="O183" s="67">
        <f t="shared" si="21"/>
        <v>656.80000000000007</v>
      </c>
      <c r="P183" s="157">
        <v>5</v>
      </c>
      <c r="Q183" s="139">
        <f>M183/2</f>
        <v>20</v>
      </c>
      <c r="R183" s="152">
        <f t="shared" si="22"/>
        <v>328.40000000000003</v>
      </c>
    </row>
    <row r="184" spans="1:18" ht="21.95" customHeight="1" x14ac:dyDescent="0.25">
      <c r="A184" s="92">
        <v>106</v>
      </c>
      <c r="B184" s="56" t="s">
        <v>243</v>
      </c>
      <c r="C184" s="6" t="s">
        <v>239</v>
      </c>
      <c r="D184" s="18" t="s">
        <v>16</v>
      </c>
      <c r="E184" s="18" t="s">
        <v>17</v>
      </c>
      <c r="F184" s="18" t="s">
        <v>448</v>
      </c>
      <c r="G184" s="30">
        <v>0</v>
      </c>
      <c r="H184" s="33">
        <v>5</v>
      </c>
      <c r="I184" s="30">
        <v>0</v>
      </c>
      <c r="J184" s="33">
        <v>20</v>
      </c>
      <c r="K184" s="35">
        <v>1.728</v>
      </c>
      <c r="L184" s="31">
        <f>G184+H184</f>
        <v>5</v>
      </c>
      <c r="M184" s="33">
        <f>I184+J184</f>
        <v>20</v>
      </c>
      <c r="N184" s="131">
        <f t="shared" si="20"/>
        <v>8.64</v>
      </c>
      <c r="O184" s="67">
        <f t="shared" si="21"/>
        <v>34.56</v>
      </c>
      <c r="P184" s="157">
        <v>5</v>
      </c>
      <c r="Q184" s="139">
        <f>M184/2</f>
        <v>10</v>
      </c>
      <c r="R184" s="152">
        <f t="shared" si="22"/>
        <v>17.28</v>
      </c>
    </row>
    <row r="185" spans="1:18" ht="21.95" customHeight="1" x14ac:dyDescent="0.25">
      <c r="A185" s="96"/>
      <c r="B185" s="81" t="s">
        <v>245</v>
      </c>
      <c r="C185" s="11"/>
      <c r="D185" s="11"/>
      <c r="E185" s="11"/>
      <c r="F185" s="11"/>
      <c r="G185" s="30"/>
      <c r="H185" s="34"/>
      <c r="I185" s="30"/>
      <c r="J185" s="33"/>
      <c r="K185" s="35"/>
      <c r="L185" s="31"/>
      <c r="M185" s="33"/>
      <c r="N185" s="132">
        <f>SUM(N182:N184)</f>
        <v>176.48000000000002</v>
      </c>
      <c r="O185" s="105">
        <f>SUM(O182:O184)</f>
        <v>1055.3600000000001</v>
      </c>
      <c r="P185" s="157"/>
      <c r="Q185" s="139"/>
      <c r="R185" s="152"/>
    </row>
    <row r="186" spans="1:18" ht="34.5" customHeight="1" x14ac:dyDescent="0.25">
      <c r="A186" s="89"/>
      <c r="B186" s="207" t="s">
        <v>246</v>
      </c>
      <c r="C186" s="208"/>
      <c r="D186" s="209"/>
      <c r="E186" s="209"/>
      <c r="F186" s="17"/>
      <c r="G186" s="31"/>
      <c r="H186" s="53"/>
      <c r="I186" s="31"/>
      <c r="J186" s="53"/>
      <c r="K186" s="35"/>
      <c r="L186" s="31"/>
      <c r="M186" s="53"/>
      <c r="N186" s="148">
        <f>N148+N152+N159+N167+N172+N180+N185</f>
        <v>1271.6500000000001</v>
      </c>
      <c r="O186" s="149">
        <f>O148+O152+O159+O167+O172+O180+O185</f>
        <v>29095.760000000002</v>
      </c>
      <c r="P186" s="157"/>
      <c r="Q186" s="139"/>
      <c r="R186" s="152"/>
    </row>
    <row r="187" spans="1:18" ht="10.5" customHeight="1" x14ac:dyDescent="0.25">
      <c r="A187" s="92"/>
      <c r="B187" s="71"/>
      <c r="C187" s="10"/>
      <c r="D187" s="10"/>
      <c r="E187" s="10"/>
      <c r="F187" s="10"/>
      <c r="G187" s="40"/>
      <c r="H187" s="43"/>
      <c r="I187" s="40"/>
      <c r="J187" s="43"/>
      <c r="K187" s="35"/>
      <c r="L187" s="31"/>
      <c r="M187" s="43"/>
      <c r="N187" s="131"/>
      <c r="O187" s="67"/>
      <c r="P187" s="157"/>
      <c r="Q187" s="139"/>
      <c r="R187" s="152"/>
    </row>
    <row r="188" spans="1:18" ht="16.5" customHeight="1" x14ac:dyDescent="0.25">
      <c r="A188" s="167" t="s">
        <v>247</v>
      </c>
      <c r="B188" s="168"/>
      <c r="C188" s="168"/>
      <c r="D188" s="168"/>
      <c r="E188" s="168"/>
      <c r="F188" s="168"/>
      <c r="G188" s="168"/>
      <c r="H188" s="168"/>
      <c r="I188" s="168"/>
      <c r="J188" s="169"/>
      <c r="K188" s="116"/>
      <c r="L188" s="31"/>
      <c r="M188" s="144"/>
      <c r="N188" s="131"/>
      <c r="O188" s="67"/>
      <c r="P188" s="157"/>
      <c r="Q188" s="139"/>
      <c r="R188" s="152"/>
    </row>
    <row r="189" spans="1:18" ht="13.5" customHeight="1" x14ac:dyDescent="0.25">
      <c r="A189" s="100"/>
      <c r="B189" s="82" t="s">
        <v>248</v>
      </c>
      <c r="C189" s="128"/>
      <c r="D189" s="128"/>
      <c r="E189" s="128"/>
      <c r="F189" s="128"/>
      <c r="G189" s="117"/>
      <c r="H189" s="117"/>
      <c r="I189" s="117"/>
      <c r="J189" s="117"/>
      <c r="K189" s="37"/>
      <c r="L189" s="31"/>
      <c r="M189" s="117"/>
      <c r="N189" s="131"/>
      <c r="O189" s="67"/>
      <c r="P189" s="157"/>
      <c r="Q189" s="139"/>
      <c r="R189" s="152"/>
    </row>
    <row r="190" spans="1:18" ht="30.75" customHeight="1" x14ac:dyDescent="0.25">
      <c r="A190" s="6">
        <v>107</v>
      </c>
      <c r="B190" s="56" t="s">
        <v>442</v>
      </c>
      <c r="C190" s="6" t="s">
        <v>249</v>
      </c>
      <c r="D190" s="18"/>
      <c r="E190" s="18" t="s">
        <v>24</v>
      </c>
      <c r="F190" s="18"/>
      <c r="G190" s="30">
        <v>0</v>
      </c>
      <c r="H190" s="33">
        <v>30</v>
      </c>
      <c r="I190" s="30">
        <v>0</v>
      </c>
      <c r="J190" s="47">
        <v>900</v>
      </c>
      <c r="K190" s="35">
        <v>0.48</v>
      </c>
      <c r="L190" s="31">
        <f>G190+H190</f>
        <v>30</v>
      </c>
      <c r="M190" s="47">
        <f>I190+J190</f>
        <v>900</v>
      </c>
      <c r="N190" s="131">
        <f t="shared" si="20"/>
        <v>14.399999999999999</v>
      </c>
      <c r="O190" s="67">
        <f t="shared" si="21"/>
        <v>432</v>
      </c>
      <c r="P190" s="157">
        <v>30</v>
      </c>
      <c r="Q190" s="139">
        <f>M190/2</f>
        <v>450</v>
      </c>
      <c r="R190" s="152">
        <f t="shared" si="22"/>
        <v>216</v>
      </c>
    </row>
    <row r="191" spans="1:18" ht="21.95" customHeight="1" x14ac:dyDescent="0.25">
      <c r="A191" s="91"/>
      <c r="B191" s="74" t="s">
        <v>250</v>
      </c>
      <c r="C191" s="4"/>
      <c r="D191" s="4"/>
      <c r="E191" s="4"/>
      <c r="F191" s="4"/>
      <c r="G191" s="30"/>
      <c r="H191" s="34"/>
      <c r="I191" s="30"/>
      <c r="J191" s="47"/>
      <c r="K191" s="35"/>
      <c r="L191" s="31"/>
      <c r="M191" s="47"/>
      <c r="N191" s="132">
        <f>SUM(N190)</f>
        <v>14.399999999999999</v>
      </c>
      <c r="O191" s="105">
        <f>SUM(O190)</f>
        <v>432</v>
      </c>
      <c r="P191" s="157"/>
      <c r="Q191" s="139"/>
      <c r="R191" s="152"/>
    </row>
    <row r="192" spans="1:18" ht="15.75" customHeight="1" x14ac:dyDescent="0.25">
      <c r="A192" s="14"/>
      <c r="B192" s="72" t="s">
        <v>251</v>
      </c>
      <c r="C192" s="5"/>
      <c r="D192" s="5"/>
      <c r="E192" s="5"/>
      <c r="F192" s="5"/>
      <c r="G192" s="30"/>
      <c r="H192" s="36"/>
      <c r="I192" s="30"/>
      <c r="J192" s="47"/>
      <c r="K192" s="37"/>
      <c r="L192" s="31"/>
      <c r="M192" s="47"/>
      <c r="N192" s="131"/>
      <c r="O192" s="67"/>
      <c r="P192" s="157"/>
      <c r="Q192" s="139"/>
      <c r="R192" s="152"/>
    </row>
    <row r="193" spans="1:18" s="137" customFormat="1" ht="18" customHeight="1" x14ac:dyDescent="0.25">
      <c r="A193" s="13">
        <v>108</v>
      </c>
      <c r="B193" s="79" t="s">
        <v>253</v>
      </c>
      <c r="C193" s="13" t="s">
        <v>252</v>
      </c>
      <c r="D193" s="19" t="s">
        <v>16</v>
      </c>
      <c r="E193" s="19" t="s">
        <v>74</v>
      </c>
      <c r="F193" s="19" t="s">
        <v>236</v>
      </c>
      <c r="G193" s="30">
        <v>300</v>
      </c>
      <c r="H193" s="136">
        <v>100</v>
      </c>
      <c r="I193" s="30">
        <v>4000</v>
      </c>
      <c r="J193" s="47">
        <v>2000</v>
      </c>
      <c r="K193" s="46">
        <v>1.1299999999999999</v>
      </c>
      <c r="L193" s="31">
        <f>G193+H193</f>
        <v>400</v>
      </c>
      <c r="M193" s="47">
        <f>I193+J193</f>
        <v>6000</v>
      </c>
      <c r="N193" s="131">
        <f t="shared" si="20"/>
        <v>451.99999999999994</v>
      </c>
      <c r="O193" s="67">
        <f t="shared" si="21"/>
        <v>6779.9999999999991</v>
      </c>
      <c r="P193" s="157">
        <v>50</v>
      </c>
      <c r="Q193" s="139">
        <f>M193/2</f>
        <v>3000</v>
      </c>
      <c r="R193" s="152">
        <f t="shared" si="22"/>
        <v>3389.9999999999995</v>
      </c>
    </row>
    <row r="194" spans="1:18" ht="25.5" customHeight="1" x14ac:dyDescent="0.25">
      <c r="A194" s="13">
        <v>109</v>
      </c>
      <c r="B194" s="56" t="s">
        <v>254</v>
      </c>
      <c r="C194" s="6" t="s">
        <v>252</v>
      </c>
      <c r="D194" s="18" t="s">
        <v>458</v>
      </c>
      <c r="E194" s="18" t="s">
        <v>74</v>
      </c>
      <c r="F194" s="18" t="s">
        <v>142</v>
      </c>
      <c r="G194" s="33">
        <v>0</v>
      </c>
      <c r="H194" s="33">
        <v>50</v>
      </c>
      <c r="I194" s="33">
        <v>0</v>
      </c>
      <c r="J194" s="33">
        <v>3000</v>
      </c>
      <c r="K194" s="35">
        <v>3.51</v>
      </c>
      <c r="L194" s="31">
        <f>G194+H194</f>
        <v>50</v>
      </c>
      <c r="M194" s="47">
        <f>I194+J194</f>
        <v>3000</v>
      </c>
      <c r="N194" s="131">
        <f t="shared" si="20"/>
        <v>175.5</v>
      </c>
      <c r="O194" s="67">
        <f t="shared" si="21"/>
        <v>10530</v>
      </c>
      <c r="P194" s="157">
        <v>5</v>
      </c>
      <c r="Q194" s="139">
        <f>M194/2</f>
        <v>1500</v>
      </c>
      <c r="R194" s="152">
        <f t="shared" si="22"/>
        <v>5265</v>
      </c>
    </row>
    <row r="195" spans="1:18" ht="31.5" customHeight="1" x14ac:dyDescent="0.25">
      <c r="A195" s="13">
        <v>110</v>
      </c>
      <c r="B195" s="56" t="s">
        <v>255</v>
      </c>
      <c r="C195" s="6" t="s">
        <v>252</v>
      </c>
      <c r="D195" s="18" t="s">
        <v>457</v>
      </c>
      <c r="E195" s="28" t="s">
        <v>256</v>
      </c>
      <c r="F195" s="18" t="s">
        <v>44</v>
      </c>
      <c r="G195" s="30">
        <v>10</v>
      </c>
      <c r="H195" s="33">
        <v>50</v>
      </c>
      <c r="I195" s="30">
        <v>300</v>
      </c>
      <c r="J195" s="47">
        <v>3000</v>
      </c>
      <c r="K195" s="35">
        <v>5.61</v>
      </c>
      <c r="L195" s="31">
        <f>G195+H195</f>
        <v>60</v>
      </c>
      <c r="M195" s="47">
        <f>I195+J195</f>
        <v>3300</v>
      </c>
      <c r="N195" s="131">
        <f t="shared" si="20"/>
        <v>336.6</v>
      </c>
      <c r="O195" s="67">
        <f t="shared" si="21"/>
        <v>18513</v>
      </c>
      <c r="P195" s="157">
        <v>10</v>
      </c>
      <c r="Q195" s="139">
        <f>M195/2</f>
        <v>1650</v>
      </c>
      <c r="R195" s="152">
        <f t="shared" si="22"/>
        <v>9256.5</v>
      </c>
    </row>
    <row r="196" spans="1:18" ht="16.5" customHeight="1" x14ac:dyDescent="0.25">
      <c r="A196" s="93"/>
      <c r="B196" s="81" t="s">
        <v>257</v>
      </c>
      <c r="C196" s="8"/>
      <c r="D196" s="8"/>
      <c r="E196" s="8"/>
      <c r="F196" s="8"/>
      <c r="G196" s="45"/>
      <c r="H196" s="48"/>
      <c r="I196" s="45"/>
      <c r="J196" s="48"/>
      <c r="K196" s="41"/>
      <c r="L196" s="31"/>
      <c r="M196" s="48"/>
      <c r="N196" s="132">
        <f>SUM(N193:N195)</f>
        <v>964.1</v>
      </c>
      <c r="O196" s="105">
        <f>SUM(O193:O195)</f>
        <v>35823</v>
      </c>
      <c r="P196" s="157"/>
      <c r="Q196" s="139"/>
      <c r="R196" s="152"/>
    </row>
    <row r="197" spans="1:18" ht="30" customHeight="1" x14ac:dyDescent="0.25">
      <c r="A197" s="89"/>
      <c r="B197" s="207" t="s">
        <v>258</v>
      </c>
      <c r="C197" s="207"/>
      <c r="D197" s="210"/>
      <c r="E197" s="210"/>
      <c r="F197" s="129"/>
      <c r="G197" s="31"/>
      <c r="H197" s="31"/>
      <c r="I197" s="31"/>
      <c r="J197" s="31"/>
      <c r="K197" s="35"/>
      <c r="L197" s="31"/>
      <c r="M197" s="31"/>
      <c r="N197" s="148">
        <f>N191+N196</f>
        <v>978.5</v>
      </c>
      <c r="O197" s="149">
        <f>O191+O196</f>
        <v>36255</v>
      </c>
      <c r="P197" s="157"/>
      <c r="Q197" s="139"/>
      <c r="R197" s="152"/>
    </row>
    <row r="198" spans="1:18" ht="12.75" customHeight="1" x14ac:dyDescent="0.25">
      <c r="A198" s="92"/>
      <c r="B198" s="71"/>
      <c r="C198" s="10"/>
      <c r="D198" s="10"/>
      <c r="E198" s="10"/>
      <c r="F198" s="10"/>
      <c r="G198" s="40"/>
      <c r="H198" s="43"/>
      <c r="I198" s="40"/>
      <c r="J198" s="43"/>
      <c r="K198" s="35"/>
      <c r="L198" s="31"/>
      <c r="M198" s="43"/>
      <c r="N198" s="131"/>
      <c r="O198" s="67"/>
      <c r="P198" s="157"/>
      <c r="Q198" s="139"/>
      <c r="R198" s="152"/>
    </row>
    <row r="199" spans="1:18" ht="21" customHeight="1" x14ac:dyDescent="0.25">
      <c r="A199" s="180" t="s">
        <v>259</v>
      </c>
      <c r="B199" s="181"/>
      <c r="C199" s="181"/>
      <c r="D199" s="181"/>
      <c r="E199" s="181"/>
      <c r="F199" s="181"/>
      <c r="G199" s="181"/>
      <c r="H199" s="181"/>
      <c r="I199" s="181"/>
      <c r="J199" s="182"/>
      <c r="K199" s="113"/>
      <c r="L199" s="31"/>
      <c r="M199" s="143"/>
      <c r="N199" s="131"/>
      <c r="O199" s="67"/>
      <c r="P199" s="157"/>
      <c r="Q199" s="139"/>
      <c r="R199" s="152"/>
    </row>
    <row r="200" spans="1:18" ht="14.25" customHeight="1" x14ac:dyDescent="0.25">
      <c r="A200" s="14"/>
      <c r="B200" s="73" t="s">
        <v>260</v>
      </c>
      <c r="C200" s="5"/>
      <c r="D200" s="5"/>
      <c r="E200" s="5"/>
      <c r="F200" s="5"/>
      <c r="G200" s="40"/>
      <c r="H200" s="36"/>
      <c r="I200" s="40"/>
      <c r="J200" s="36"/>
      <c r="K200" s="37"/>
      <c r="L200" s="31"/>
      <c r="M200" s="36"/>
      <c r="N200" s="131"/>
      <c r="O200" s="67"/>
      <c r="P200" s="157"/>
      <c r="Q200" s="139"/>
      <c r="R200" s="152"/>
    </row>
    <row r="201" spans="1:18" ht="24.95" customHeight="1" x14ac:dyDescent="0.25">
      <c r="A201" s="6">
        <v>111</v>
      </c>
      <c r="B201" s="79" t="s">
        <v>262</v>
      </c>
      <c r="C201" s="19" t="s">
        <v>261</v>
      </c>
      <c r="D201" s="19" t="s">
        <v>14</v>
      </c>
      <c r="E201" s="19" t="s">
        <v>263</v>
      </c>
      <c r="F201" s="19" t="s">
        <v>264</v>
      </c>
      <c r="G201" s="30">
        <v>50</v>
      </c>
      <c r="H201" s="33">
        <v>50</v>
      </c>
      <c r="I201" s="30">
        <v>1000</v>
      </c>
      <c r="J201" s="47">
        <v>200</v>
      </c>
      <c r="K201" s="46">
        <v>10</v>
      </c>
      <c r="L201" s="31">
        <f t="shared" ref="L201:L219" si="23">G201+H201</f>
        <v>100</v>
      </c>
      <c r="M201" s="47">
        <f t="shared" ref="M201:M219" si="24">I201+J201</f>
        <v>1200</v>
      </c>
      <c r="N201" s="131">
        <f t="shared" si="20"/>
        <v>1000</v>
      </c>
      <c r="O201" s="67">
        <f t="shared" si="21"/>
        <v>12000</v>
      </c>
      <c r="P201" s="157">
        <v>14</v>
      </c>
      <c r="Q201" s="139">
        <f t="shared" ref="Q201:Q219" si="25">M201/2</f>
        <v>600</v>
      </c>
      <c r="R201" s="152">
        <f t="shared" si="22"/>
        <v>6000</v>
      </c>
    </row>
    <row r="202" spans="1:18" ht="18" customHeight="1" x14ac:dyDescent="0.25">
      <c r="A202" s="6">
        <v>112</v>
      </c>
      <c r="B202" s="56" t="s">
        <v>265</v>
      </c>
      <c r="C202" s="18" t="s">
        <v>261</v>
      </c>
      <c r="D202" s="18"/>
      <c r="E202" s="18" t="s">
        <v>120</v>
      </c>
      <c r="F202" s="18" t="s">
        <v>64</v>
      </c>
      <c r="G202" s="30">
        <v>0</v>
      </c>
      <c r="H202" s="33">
        <v>100</v>
      </c>
      <c r="I202" s="30">
        <v>0</v>
      </c>
      <c r="J202" s="47">
        <v>300</v>
      </c>
      <c r="K202" s="35">
        <v>0.45600000000000002</v>
      </c>
      <c r="L202" s="31">
        <f t="shared" si="23"/>
        <v>100</v>
      </c>
      <c r="M202" s="47">
        <f t="shared" si="24"/>
        <v>300</v>
      </c>
      <c r="N202" s="131">
        <f t="shared" ref="N202:N262" si="26">L202*K202</f>
        <v>45.6</v>
      </c>
      <c r="O202" s="67">
        <f t="shared" ref="O202:O262" si="27">M202*K202</f>
        <v>136.80000000000001</v>
      </c>
      <c r="P202" s="157">
        <v>10</v>
      </c>
      <c r="Q202" s="139">
        <f t="shared" si="25"/>
        <v>150</v>
      </c>
      <c r="R202" s="152">
        <f t="shared" ref="R202:R262" si="28">Q202*K202</f>
        <v>68.400000000000006</v>
      </c>
    </row>
    <row r="203" spans="1:18" ht="24.95" customHeight="1" x14ac:dyDescent="0.25">
      <c r="A203" s="6">
        <v>113</v>
      </c>
      <c r="B203" s="56" t="s">
        <v>265</v>
      </c>
      <c r="C203" s="18" t="s">
        <v>261</v>
      </c>
      <c r="D203" s="18" t="s">
        <v>14</v>
      </c>
      <c r="E203" s="18" t="s">
        <v>266</v>
      </c>
      <c r="F203" s="18" t="s">
        <v>19</v>
      </c>
      <c r="G203" s="30">
        <v>0</v>
      </c>
      <c r="H203" s="33">
        <v>50</v>
      </c>
      <c r="I203" s="30">
        <v>0</v>
      </c>
      <c r="J203" s="47">
        <v>2000</v>
      </c>
      <c r="K203" s="35">
        <v>2.62</v>
      </c>
      <c r="L203" s="31">
        <f t="shared" si="23"/>
        <v>50</v>
      </c>
      <c r="M203" s="47">
        <f t="shared" si="24"/>
        <v>2000</v>
      </c>
      <c r="N203" s="131">
        <f t="shared" si="26"/>
        <v>131</v>
      </c>
      <c r="O203" s="67">
        <f t="shared" si="27"/>
        <v>5240</v>
      </c>
      <c r="P203" s="157">
        <v>50</v>
      </c>
      <c r="Q203" s="139">
        <f t="shared" si="25"/>
        <v>1000</v>
      </c>
      <c r="R203" s="152">
        <f t="shared" si="28"/>
        <v>2620</v>
      </c>
    </row>
    <row r="204" spans="1:18" ht="20.25" customHeight="1" x14ac:dyDescent="0.25">
      <c r="A204" s="6">
        <v>114</v>
      </c>
      <c r="B204" s="56" t="s">
        <v>267</v>
      </c>
      <c r="C204" s="18" t="s">
        <v>261</v>
      </c>
      <c r="D204" s="18" t="s">
        <v>14</v>
      </c>
      <c r="E204" s="18" t="s">
        <v>266</v>
      </c>
      <c r="F204" s="18" t="s">
        <v>268</v>
      </c>
      <c r="G204" s="30">
        <v>50</v>
      </c>
      <c r="H204" s="33">
        <v>50</v>
      </c>
      <c r="I204" s="30">
        <v>500</v>
      </c>
      <c r="J204" s="47">
        <v>300</v>
      </c>
      <c r="K204" s="35">
        <v>16.2</v>
      </c>
      <c r="L204" s="31">
        <f t="shared" si="23"/>
        <v>100</v>
      </c>
      <c r="M204" s="47">
        <f t="shared" si="24"/>
        <v>800</v>
      </c>
      <c r="N204" s="131">
        <f t="shared" si="26"/>
        <v>1620</v>
      </c>
      <c r="O204" s="67">
        <f t="shared" si="27"/>
        <v>12960</v>
      </c>
      <c r="P204" s="157">
        <v>50</v>
      </c>
      <c r="Q204" s="139">
        <f t="shared" si="25"/>
        <v>400</v>
      </c>
      <c r="R204" s="152">
        <f t="shared" si="28"/>
        <v>6480</v>
      </c>
    </row>
    <row r="205" spans="1:18" s="135" customFormat="1" ht="18" customHeight="1" x14ac:dyDescent="0.25">
      <c r="A205" s="6">
        <v>115</v>
      </c>
      <c r="B205" s="70" t="s">
        <v>269</v>
      </c>
      <c r="C205" s="28" t="s">
        <v>261</v>
      </c>
      <c r="D205" s="28"/>
      <c r="E205" s="28" t="s">
        <v>229</v>
      </c>
      <c r="F205" s="28" t="s">
        <v>64</v>
      </c>
      <c r="G205" s="133">
        <v>30</v>
      </c>
      <c r="H205" s="31">
        <v>0</v>
      </c>
      <c r="I205" s="133">
        <v>1200</v>
      </c>
      <c r="J205" s="134">
        <v>0</v>
      </c>
      <c r="K205" s="35">
        <v>2.58</v>
      </c>
      <c r="L205" s="31">
        <f t="shared" si="23"/>
        <v>30</v>
      </c>
      <c r="M205" s="134">
        <f t="shared" si="24"/>
        <v>1200</v>
      </c>
      <c r="N205" s="131">
        <f t="shared" si="26"/>
        <v>77.400000000000006</v>
      </c>
      <c r="O205" s="67">
        <f t="shared" si="27"/>
        <v>3096</v>
      </c>
      <c r="P205" s="158">
        <v>30</v>
      </c>
      <c r="Q205" s="159">
        <f t="shared" si="25"/>
        <v>600</v>
      </c>
      <c r="R205" s="152">
        <f t="shared" si="28"/>
        <v>1548</v>
      </c>
    </row>
    <row r="206" spans="1:18" s="135" customFormat="1" ht="18" customHeight="1" x14ac:dyDescent="0.25">
      <c r="A206" s="6">
        <v>116</v>
      </c>
      <c r="B206" s="70" t="s">
        <v>269</v>
      </c>
      <c r="C206" s="28" t="s">
        <v>261</v>
      </c>
      <c r="D206" s="28"/>
      <c r="E206" s="28" t="s">
        <v>229</v>
      </c>
      <c r="F206" s="28" t="s">
        <v>58</v>
      </c>
      <c r="G206" s="133">
        <v>90</v>
      </c>
      <c r="H206" s="31">
        <v>0</v>
      </c>
      <c r="I206" s="133">
        <v>6000</v>
      </c>
      <c r="J206" s="134">
        <v>0</v>
      </c>
      <c r="K206" s="35">
        <v>2.0880000000000001</v>
      </c>
      <c r="L206" s="31">
        <f t="shared" si="23"/>
        <v>90</v>
      </c>
      <c r="M206" s="134">
        <f t="shared" si="24"/>
        <v>6000</v>
      </c>
      <c r="N206" s="131">
        <f t="shared" si="26"/>
        <v>187.92000000000002</v>
      </c>
      <c r="O206" s="67">
        <f t="shared" si="27"/>
        <v>12528</v>
      </c>
      <c r="P206" s="158">
        <v>30</v>
      </c>
      <c r="Q206" s="159">
        <f t="shared" si="25"/>
        <v>3000</v>
      </c>
      <c r="R206" s="152">
        <f t="shared" si="28"/>
        <v>6264</v>
      </c>
    </row>
    <row r="207" spans="1:18" ht="18" customHeight="1" x14ac:dyDescent="0.25">
      <c r="A207" s="6">
        <v>117</v>
      </c>
      <c r="B207" s="56" t="s">
        <v>270</v>
      </c>
      <c r="C207" s="18" t="s">
        <v>261</v>
      </c>
      <c r="D207" s="18"/>
      <c r="E207" s="18" t="s">
        <v>120</v>
      </c>
      <c r="F207" s="18" t="s">
        <v>128</v>
      </c>
      <c r="G207" s="30">
        <v>50</v>
      </c>
      <c r="H207" s="33">
        <v>0</v>
      </c>
      <c r="I207" s="30">
        <v>500</v>
      </c>
      <c r="J207" s="47">
        <v>0</v>
      </c>
      <c r="K207" s="35">
        <v>2.9550000000000001</v>
      </c>
      <c r="L207" s="31">
        <f t="shared" si="23"/>
        <v>50</v>
      </c>
      <c r="M207" s="47">
        <f t="shared" si="24"/>
        <v>500</v>
      </c>
      <c r="N207" s="131">
        <f t="shared" si="26"/>
        <v>147.75</v>
      </c>
      <c r="O207" s="67">
        <f t="shared" si="27"/>
        <v>1477.5</v>
      </c>
      <c r="P207" s="157">
        <v>10</v>
      </c>
      <c r="Q207" s="139">
        <f t="shared" si="25"/>
        <v>250</v>
      </c>
      <c r="R207" s="152">
        <f t="shared" si="28"/>
        <v>738.75</v>
      </c>
    </row>
    <row r="208" spans="1:18" ht="24.95" customHeight="1" x14ac:dyDescent="0.25">
      <c r="A208" s="6">
        <v>118</v>
      </c>
      <c r="B208" s="56" t="s">
        <v>271</v>
      </c>
      <c r="C208" s="18" t="s">
        <v>261</v>
      </c>
      <c r="D208" s="18" t="s">
        <v>14</v>
      </c>
      <c r="E208" s="18" t="s">
        <v>266</v>
      </c>
      <c r="F208" s="18" t="s">
        <v>19</v>
      </c>
      <c r="G208" s="30">
        <v>0</v>
      </c>
      <c r="H208" s="33">
        <v>10</v>
      </c>
      <c r="I208" s="30">
        <v>0</v>
      </c>
      <c r="J208" s="47">
        <v>50</v>
      </c>
      <c r="K208" s="35">
        <v>16.25</v>
      </c>
      <c r="L208" s="31">
        <f t="shared" si="23"/>
        <v>10</v>
      </c>
      <c r="M208" s="47">
        <f t="shared" si="24"/>
        <v>50</v>
      </c>
      <c r="N208" s="131">
        <f t="shared" si="26"/>
        <v>162.5</v>
      </c>
      <c r="O208" s="67">
        <f t="shared" si="27"/>
        <v>812.5</v>
      </c>
      <c r="P208" s="157">
        <v>10</v>
      </c>
      <c r="Q208" s="139">
        <f t="shared" si="25"/>
        <v>25</v>
      </c>
      <c r="R208" s="152">
        <f t="shared" si="28"/>
        <v>406.25</v>
      </c>
    </row>
    <row r="209" spans="1:18" ht="24.95" customHeight="1" x14ac:dyDescent="0.25">
      <c r="A209" s="6">
        <v>119</v>
      </c>
      <c r="B209" s="56" t="s">
        <v>272</v>
      </c>
      <c r="C209" s="18" t="s">
        <v>261</v>
      </c>
      <c r="D209" s="18" t="s">
        <v>14</v>
      </c>
      <c r="E209" s="18" t="s">
        <v>266</v>
      </c>
      <c r="F209" s="18" t="s">
        <v>19</v>
      </c>
      <c r="G209" s="30">
        <v>1000</v>
      </c>
      <c r="H209" s="33">
        <v>100</v>
      </c>
      <c r="I209" s="30">
        <v>5000</v>
      </c>
      <c r="J209" s="47">
        <v>15000</v>
      </c>
      <c r="K209" s="35">
        <v>4.3</v>
      </c>
      <c r="L209" s="31">
        <f t="shared" si="23"/>
        <v>1100</v>
      </c>
      <c r="M209" s="47">
        <f t="shared" si="24"/>
        <v>20000</v>
      </c>
      <c r="N209" s="131">
        <f t="shared" si="26"/>
        <v>4730</v>
      </c>
      <c r="O209" s="67">
        <f t="shared" si="27"/>
        <v>86000</v>
      </c>
      <c r="P209" s="157">
        <v>10</v>
      </c>
      <c r="Q209" s="139">
        <f t="shared" si="25"/>
        <v>10000</v>
      </c>
      <c r="R209" s="152">
        <f t="shared" si="28"/>
        <v>43000</v>
      </c>
    </row>
    <row r="210" spans="1:18" ht="32.25" customHeight="1" x14ac:dyDescent="0.25">
      <c r="A210" s="6">
        <v>120</v>
      </c>
      <c r="B210" s="56" t="s">
        <v>273</v>
      </c>
      <c r="C210" s="18" t="s">
        <v>261</v>
      </c>
      <c r="D210" s="18" t="s">
        <v>14</v>
      </c>
      <c r="E210" s="18" t="s">
        <v>274</v>
      </c>
      <c r="F210" s="18" t="s">
        <v>275</v>
      </c>
      <c r="G210" s="30">
        <v>0</v>
      </c>
      <c r="H210" s="33">
        <v>10</v>
      </c>
      <c r="I210" s="30">
        <v>0</v>
      </c>
      <c r="J210" s="47">
        <v>500</v>
      </c>
      <c r="K210" s="35">
        <v>6.01</v>
      </c>
      <c r="L210" s="31">
        <f t="shared" si="23"/>
        <v>10</v>
      </c>
      <c r="M210" s="47">
        <f t="shared" si="24"/>
        <v>500</v>
      </c>
      <c r="N210" s="131">
        <f t="shared" si="26"/>
        <v>60.099999999999994</v>
      </c>
      <c r="O210" s="67">
        <f t="shared" si="27"/>
        <v>3005</v>
      </c>
      <c r="P210" s="157">
        <v>10</v>
      </c>
      <c r="Q210" s="139">
        <f t="shared" si="25"/>
        <v>250</v>
      </c>
      <c r="R210" s="152">
        <f t="shared" si="28"/>
        <v>1502.5</v>
      </c>
    </row>
    <row r="211" spans="1:18" ht="24.95" customHeight="1" x14ac:dyDescent="0.25">
      <c r="A211" s="6">
        <v>121</v>
      </c>
      <c r="B211" s="56" t="s">
        <v>276</v>
      </c>
      <c r="C211" s="18" t="s">
        <v>261</v>
      </c>
      <c r="D211" s="18"/>
      <c r="E211" s="18" t="s">
        <v>7</v>
      </c>
      <c r="F211" s="18" t="s">
        <v>64</v>
      </c>
      <c r="G211" s="30">
        <v>70</v>
      </c>
      <c r="H211" s="33">
        <v>0</v>
      </c>
      <c r="I211" s="30">
        <v>1400</v>
      </c>
      <c r="J211" s="47">
        <v>0</v>
      </c>
      <c r="K211" s="35">
        <v>1.59</v>
      </c>
      <c r="L211" s="31">
        <f t="shared" si="23"/>
        <v>70</v>
      </c>
      <c r="M211" s="47">
        <f t="shared" si="24"/>
        <v>1400</v>
      </c>
      <c r="N211" s="131">
        <f t="shared" si="26"/>
        <v>111.30000000000001</v>
      </c>
      <c r="O211" s="67">
        <f t="shared" si="27"/>
        <v>2226</v>
      </c>
      <c r="P211" s="157">
        <v>30</v>
      </c>
      <c r="Q211" s="139">
        <f t="shared" si="25"/>
        <v>700</v>
      </c>
      <c r="R211" s="152">
        <f t="shared" si="28"/>
        <v>1113</v>
      </c>
    </row>
    <row r="212" spans="1:18" ht="24.95" customHeight="1" x14ac:dyDescent="0.25">
      <c r="A212" s="6">
        <v>122</v>
      </c>
      <c r="B212" s="56" t="s">
        <v>277</v>
      </c>
      <c r="C212" s="18" t="s">
        <v>261</v>
      </c>
      <c r="D212" s="18"/>
      <c r="E212" s="18" t="s">
        <v>120</v>
      </c>
      <c r="F212" s="18" t="s">
        <v>44</v>
      </c>
      <c r="G212" s="33">
        <v>50</v>
      </c>
      <c r="H212" s="33">
        <v>0</v>
      </c>
      <c r="I212" s="33">
        <v>1000</v>
      </c>
      <c r="J212" s="33">
        <v>0</v>
      </c>
      <c r="K212" s="35">
        <v>0.33</v>
      </c>
      <c r="L212" s="31">
        <f t="shared" si="23"/>
        <v>50</v>
      </c>
      <c r="M212" s="47">
        <f t="shared" si="24"/>
        <v>1000</v>
      </c>
      <c r="N212" s="131">
        <f t="shared" si="26"/>
        <v>16.5</v>
      </c>
      <c r="O212" s="67">
        <f t="shared" si="27"/>
        <v>330</v>
      </c>
      <c r="P212" s="157">
        <v>10</v>
      </c>
      <c r="Q212" s="139">
        <f t="shared" si="25"/>
        <v>500</v>
      </c>
      <c r="R212" s="152">
        <f t="shared" si="28"/>
        <v>165</v>
      </c>
    </row>
    <row r="213" spans="1:18" s="135" customFormat="1" ht="24.95" customHeight="1" x14ac:dyDescent="0.25">
      <c r="A213" s="6">
        <v>123</v>
      </c>
      <c r="B213" s="70" t="s">
        <v>278</v>
      </c>
      <c r="C213" s="28" t="s">
        <v>261</v>
      </c>
      <c r="D213" s="28" t="s">
        <v>16</v>
      </c>
      <c r="E213" s="28" t="s">
        <v>17</v>
      </c>
      <c r="F213" s="28" t="s">
        <v>520</v>
      </c>
      <c r="G213" s="133">
        <v>20</v>
      </c>
      <c r="H213" s="31">
        <v>30</v>
      </c>
      <c r="I213" s="133">
        <v>500</v>
      </c>
      <c r="J213" s="134">
        <v>3500</v>
      </c>
      <c r="K213" s="35">
        <v>0.78</v>
      </c>
      <c r="L213" s="31">
        <f t="shared" si="23"/>
        <v>50</v>
      </c>
      <c r="M213" s="134">
        <f t="shared" si="24"/>
        <v>4000</v>
      </c>
      <c r="N213" s="131">
        <f t="shared" si="26"/>
        <v>39</v>
      </c>
      <c r="O213" s="67">
        <f t="shared" si="27"/>
        <v>3120</v>
      </c>
      <c r="P213" s="158">
        <v>10</v>
      </c>
      <c r="Q213" s="159">
        <f t="shared" si="25"/>
        <v>2000</v>
      </c>
      <c r="R213" s="152">
        <f t="shared" si="28"/>
        <v>1560</v>
      </c>
    </row>
    <row r="214" spans="1:18" s="135" customFormat="1" ht="24.95" customHeight="1" x14ac:dyDescent="0.25">
      <c r="A214" s="6">
        <v>124</v>
      </c>
      <c r="B214" s="70" t="s">
        <v>281</v>
      </c>
      <c r="C214" s="28" t="s">
        <v>261</v>
      </c>
      <c r="D214" s="28" t="s">
        <v>14</v>
      </c>
      <c r="E214" s="28" t="s">
        <v>266</v>
      </c>
      <c r="F214" s="28">
        <v>500</v>
      </c>
      <c r="G214" s="133">
        <v>10</v>
      </c>
      <c r="H214" s="31">
        <v>10</v>
      </c>
      <c r="I214" s="133">
        <v>500</v>
      </c>
      <c r="J214" s="134">
        <v>50</v>
      </c>
      <c r="K214" s="35">
        <v>26</v>
      </c>
      <c r="L214" s="31">
        <f t="shared" si="23"/>
        <v>20</v>
      </c>
      <c r="M214" s="134">
        <f t="shared" si="24"/>
        <v>550</v>
      </c>
      <c r="N214" s="131">
        <f t="shared" si="26"/>
        <v>520</v>
      </c>
      <c r="O214" s="67">
        <f t="shared" si="27"/>
        <v>14300</v>
      </c>
      <c r="P214" s="158">
        <v>10</v>
      </c>
      <c r="Q214" s="159">
        <f t="shared" si="25"/>
        <v>275</v>
      </c>
      <c r="R214" s="152">
        <f t="shared" si="28"/>
        <v>7150</v>
      </c>
    </row>
    <row r="215" spans="1:18" ht="24.95" customHeight="1" x14ac:dyDescent="0.25">
      <c r="A215" s="6">
        <v>125</v>
      </c>
      <c r="B215" s="56" t="s">
        <v>282</v>
      </c>
      <c r="C215" s="18" t="s">
        <v>261</v>
      </c>
      <c r="D215" s="18"/>
      <c r="E215" s="18" t="s">
        <v>7</v>
      </c>
      <c r="F215" s="18" t="s">
        <v>160</v>
      </c>
      <c r="G215" s="30">
        <v>0</v>
      </c>
      <c r="H215" s="33">
        <v>20</v>
      </c>
      <c r="I215" s="30">
        <v>0</v>
      </c>
      <c r="J215" s="47">
        <v>300</v>
      </c>
      <c r="K215" s="35">
        <v>0.7</v>
      </c>
      <c r="L215" s="31">
        <f t="shared" si="23"/>
        <v>20</v>
      </c>
      <c r="M215" s="47">
        <f t="shared" si="24"/>
        <v>300</v>
      </c>
      <c r="N215" s="131">
        <f t="shared" si="26"/>
        <v>14</v>
      </c>
      <c r="O215" s="67">
        <f t="shared" si="27"/>
        <v>210</v>
      </c>
      <c r="P215" s="157">
        <v>10</v>
      </c>
      <c r="Q215" s="139">
        <f t="shared" si="25"/>
        <v>150</v>
      </c>
      <c r="R215" s="152">
        <f t="shared" si="28"/>
        <v>105</v>
      </c>
    </row>
    <row r="216" spans="1:18" ht="24.95" customHeight="1" x14ac:dyDescent="0.25">
      <c r="A216" s="6">
        <v>126</v>
      </c>
      <c r="B216" s="56" t="s">
        <v>283</v>
      </c>
      <c r="C216" s="18" t="s">
        <v>261</v>
      </c>
      <c r="D216" s="18"/>
      <c r="E216" s="18" t="s">
        <v>120</v>
      </c>
      <c r="F216" s="18" t="s">
        <v>64</v>
      </c>
      <c r="G216" s="30">
        <v>50</v>
      </c>
      <c r="H216" s="33">
        <v>0</v>
      </c>
      <c r="I216" s="30">
        <v>300</v>
      </c>
      <c r="J216" s="47">
        <v>0</v>
      </c>
      <c r="K216" s="35">
        <v>0.62</v>
      </c>
      <c r="L216" s="31">
        <f t="shared" si="23"/>
        <v>50</v>
      </c>
      <c r="M216" s="47">
        <f t="shared" si="24"/>
        <v>300</v>
      </c>
      <c r="N216" s="131">
        <f t="shared" si="26"/>
        <v>31</v>
      </c>
      <c r="O216" s="67">
        <f t="shared" si="27"/>
        <v>186</v>
      </c>
      <c r="P216" s="157">
        <v>10</v>
      </c>
      <c r="Q216" s="139">
        <f t="shared" si="25"/>
        <v>150</v>
      </c>
      <c r="R216" s="152">
        <f t="shared" si="28"/>
        <v>93</v>
      </c>
    </row>
    <row r="217" spans="1:18" ht="24.95" customHeight="1" x14ac:dyDescent="0.25">
      <c r="A217" s="6">
        <v>127</v>
      </c>
      <c r="B217" s="56" t="s">
        <v>283</v>
      </c>
      <c r="C217" s="18" t="s">
        <v>261</v>
      </c>
      <c r="D217" s="18" t="s">
        <v>14</v>
      </c>
      <c r="E217" s="18" t="s">
        <v>266</v>
      </c>
      <c r="F217" s="18" t="s">
        <v>64</v>
      </c>
      <c r="G217" s="30">
        <v>0</v>
      </c>
      <c r="H217" s="33">
        <v>10</v>
      </c>
      <c r="I217" s="30">
        <v>0</v>
      </c>
      <c r="J217" s="47">
        <v>100</v>
      </c>
      <c r="K217" s="35">
        <v>5.85</v>
      </c>
      <c r="L217" s="31">
        <f t="shared" si="23"/>
        <v>10</v>
      </c>
      <c r="M217" s="47">
        <f t="shared" si="24"/>
        <v>100</v>
      </c>
      <c r="N217" s="131">
        <f t="shared" si="26"/>
        <v>58.5</v>
      </c>
      <c r="O217" s="67">
        <f t="shared" si="27"/>
        <v>585</v>
      </c>
      <c r="P217" s="157">
        <v>10</v>
      </c>
      <c r="Q217" s="139">
        <f t="shared" si="25"/>
        <v>50</v>
      </c>
      <c r="R217" s="152">
        <f t="shared" si="28"/>
        <v>292.5</v>
      </c>
    </row>
    <row r="218" spans="1:18" ht="18.75" customHeight="1" x14ac:dyDescent="0.25">
      <c r="A218" s="6">
        <v>128</v>
      </c>
      <c r="B218" s="56" t="s">
        <v>284</v>
      </c>
      <c r="C218" s="18" t="s">
        <v>261</v>
      </c>
      <c r="D218" s="18"/>
      <c r="E218" s="18" t="s">
        <v>229</v>
      </c>
      <c r="F218" s="18" t="s">
        <v>128</v>
      </c>
      <c r="G218" s="30">
        <v>240</v>
      </c>
      <c r="H218" s="33">
        <v>12</v>
      </c>
      <c r="I218" s="30">
        <v>2400</v>
      </c>
      <c r="J218" s="47">
        <v>120</v>
      </c>
      <c r="K218" s="35">
        <v>2.0150000000000001</v>
      </c>
      <c r="L218" s="31">
        <f t="shared" si="23"/>
        <v>252</v>
      </c>
      <c r="M218" s="47">
        <f t="shared" si="24"/>
        <v>2520</v>
      </c>
      <c r="N218" s="131">
        <f t="shared" si="26"/>
        <v>507.78000000000003</v>
      </c>
      <c r="O218" s="67">
        <f t="shared" si="27"/>
        <v>5077.8</v>
      </c>
      <c r="P218" s="157">
        <v>12</v>
      </c>
      <c r="Q218" s="139">
        <f t="shared" si="25"/>
        <v>1260</v>
      </c>
      <c r="R218" s="152">
        <f t="shared" si="28"/>
        <v>2538.9</v>
      </c>
    </row>
    <row r="219" spans="1:18" ht="24.95" customHeight="1" x14ac:dyDescent="0.25">
      <c r="A219" s="6">
        <v>129</v>
      </c>
      <c r="B219" s="56" t="s">
        <v>285</v>
      </c>
      <c r="C219" s="18" t="s">
        <v>261</v>
      </c>
      <c r="D219" s="18" t="s">
        <v>14</v>
      </c>
      <c r="E219" s="18" t="s">
        <v>286</v>
      </c>
      <c r="F219" s="18" t="s">
        <v>19</v>
      </c>
      <c r="G219" s="30">
        <v>10</v>
      </c>
      <c r="H219" s="33">
        <v>0</v>
      </c>
      <c r="I219" s="30">
        <v>300</v>
      </c>
      <c r="J219" s="47">
        <v>0</v>
      </c>
      <c r="K219" s="35">
        <v>24.56</v>
      </c>
      <c r="L219" s="31">
        <f t="shared" si="23"/>
        <v>10</v>
      </c>
      <c r="M219" s="47">
        <f t="shared" si="24"/>
        <v>300</v>
      </c>
      <c r="N219" s="131">
        <f t="shared" si="26"/>
        <v>245.6</v>
      </c>
      <c r="O219" s="67">
        <f t="shared" si="27"/>
        <v>7368</v>
      </c>
      <c r="P219" s="157">
        <v>10</v>
      </c>
      <c r="Q219" s="139">
        <f t="shared" si="25"/>
        <v>150</v>
      </c>
      <c r="R219" s="152">
        <f t="shared" si="28"/>
        <v>3684</v>
      </c>
    </row>
    <row r="220" spans="1:18" ht="19.5" customHeight="1" x14ac:dyDescent="0.25">
      <c r="A220" s="95"/>
      <c r="B220" s="175" t="s">
        <v>287</v>
      </c>
      <c r="C220" s="176"/>
      <c r="D220" s="11"/>
      <c r="E220" s="11"/>
      <c r="F220" s="11"/>
      <c r="G220" s="30"/>
      <c r="H220" s="34"/>
      <c r="I220" s="30"/>
      <c r="J220" s="47"/>
      <c r="K220" s="35"/>
      <c r="L220" s="31"/>
      <c r="M220" s="47"/>
      <c r="N220" s="132">
        <f>SUM(N201:N219)</f>
        <v>9705.9500000000007</v>
      </c>
      <c r="O220" s="105">
        <f>SUM(O201:O219)</f>
        <v>170658.59999999998</v>
      </c>
      <c r="P220" s="157"/>
      <c r="Q220" s="139"/>
      <c r="R220" s="152"/>
    </row>
    <row r="221" spans="1:18" ht="15.75" customHeight="1" x14ac:dyDescent="0.25">
      <c r="A221" s="14"/>
      <c r="B221" s="73" t="s">
        <v>288</v>
      </c>
      <c r="C221" s="5"/>
      <c r="D221" s="5"/>
      <c r="E221" s="5"/>
      <c r="F221" s="5"/>
      <c r="G221" s="30"/>
      <c r="H221" s="36"/>
      <c r="I221" s="30"/>
      <c r="J221" s="47"/>
      <c r="K221" s="37"/>
      <c r="L221" s="31"/>
      <c r="M221" s="47"/>
      <c r="N221" s="131"/>
      <c r="O221" s="67"/>
      <c r="P221" s="157"/>
      <c r="Q221" s="139"/>
      <c r="R221" s="152"/>
    </row>
    <row r="222" spans="1:18" ht="21.95" customHeight="1" x14ac:dyDescent="0.25">
      <c r="A222" s="6">
        <v>130</v>
      </c>
      <c r="B222" s="56" t="s">
        <v>289</v>
      </c>
      <c r="C222" s="6" t="s">
        <v>290</v>
      </c>
      <c r="D222" s="18" t="s">
        <v>291</v>
      </c>
      <c r="E222" s="18" t="s">
        <v>292</v>
      </c>
      <c r="F222" s="18" t="s">
        <v>293</v>
      </c>
      <c r="G222" s="30">
        <v>10</v>
      </c>
      <c r="H222" s="33">
        <v>10</v>
      </c>
      <c r="I222" s="30">
        <v>30</v>
      </c>
      <c r="J222" s="47">
        <v>120</v>
      </c>
      <c r="K222" s="35">
        <v>59.92</v>
      </c>
      <c r="L222" s="31">
        <f>G222+H222</f>
        <v>20</v>
      </c>
      <c r="M222" s="47">
        <f>I222+J222</f>
        <v>150</v>
      </c>
      <c r="N222" s="131">
        <f t="shared" si="26"/>
        <v>1198.4000000000001</v>
      </c>
      <c r="O222" s="67">
        <f t="shared" si="27"/>
        <v>8988</v>
      </c>
      <c r="P222" s="157">
        <v>1</v>
      </c>
      <c r="Q222" s="139">
        <f>M222/2</f>
        <v>75</v>
      </c>
      <c r="R222" s="152">
        <f t="shared" si="28"/>
        <v>4494</v>
      </c>
    </row>
    <row r="223" spans="1:18" ht="15.75" customHeight="1" x14ac:dyDescent="0.25">
      <c r="A223" s="95"/>
      <c r="B223" s="127" t="s">
        <v>294</v>
      </c>
      <c r="C223" s="11"/>
      <c r="D223" s="11"/>
      <c r="E223" s="11"/>
      <c r="F223" s="11"/>
      <c r="G223" s="39"/>
      <c r="H223" s="34"/>
      <c r="I223" s="39"/>
      <c r="J223" s="34"/>
      <c r="K223" s="35"/>
      <c r="L223" s="31"/>
      <c r="M223" s="34"/>
      <c r="N223" s="132">
        <f>SUM(N222)</f>
        <v>1198.4000000000001</v>
      </c>
      <c r="O223" s="105">
        <f>SUM(O222)</f>
        <v>8988</v>
      </c>
      <c r="P223" s="157"/>
      <c r="Q223" s="139"/>
      <c r="R223" s="152"/>
    </row>
    <row r="224" spans="1:18" ht="32.25" customHeight="1" x14ac:dyDescent="0.25">
      <c r="A224" s="92"/>
      <c r="B224" s="207" t="s">
        <v>295</v>
      </c>
      <c r="C224" s="207"/>
      <c r="D224" s="210"/>
      <c r="E224" s="210"/>
      <c r="F224" s="129"/>
      <c r="G224" s="31"/>
      <c r="H224" s="31"/>
      <c r="I224" s="31"/>
      <c r="J224" s="31"/>
      <c r="K224" s="35"/>
      <c r="L224" s="31"/>
      <c r="M224" s="31"/>
      <c r="N224" s="148">
        <f>N220+N223</f>
        <v>10904.35</v>
      </c>
      <c r="O224" s="149">
        <f>O220+O223</f>
        <v>179646.59999999998</v>
      </c>
      <c r="P224" s="157"/>
      <c r="Q224" s="139"/>
      <c r="R224" s="152"/>
    </row>
    <row r="225" spans="1:18" ht="10.5" customHeight="1" x14ac:dyDescent="0.25">
      <c r="A225" s="92"/>
      <c r="B225" s="71"/>
      <c r="C225" s="10"/>
      <c r="D225" s="10"/>
      <c r="E225" s="10"/>
      <c r="F225" s="10"/>
      <c r="G225" s="40"/>
      <c r="H225" s="43"/>
      <c r="I225" s="40"/>
      <c r="J225" s="43"/>
      <c r="K225" s="35"/>
      <c r="L225" s="31"/>
      <c r="M225" s="43"/>
      <c r="N225" s="131"/>
      <c r="O225" s="67"/>
      <c r="P225" s="157"/>
      <c r="Q225" s="139"/>
      <c r="R225" s="152"/>
    </row>
    <row r="226" spans="1:18" ht="15" customHeight="1" x14ac:dyDescent="0.25">
      <c r="A226" s="177" t="s">
        <v>296</v>
      </c>
      <c r="B226" s="178"/>
      <c r="C226" s="178"/>
      <c r="D226" s="178"/>
      <c r="E226" s="178"/>
      <c r="F226" s="178"/>
      <c r="G226" s="178"/>
      <c r="H226" s="178"/>
      <c r="I226" s="178"/>
      <c r="J226" s="179"/>
      <c r="K226" s="113"/>
      <c r="L226" s="31"/>
      <c r="M226" s="143"/>
      <c r="N226" s="131"/>
      <c r="O226" s="67"/>
      <c r="P226" s="157"/>
      <c r="Q226" s="139"/>
      <c r="R226" s="152"/>
    </row>
    <row r="227" spans="1:18" ht="10.5" customHeight="1" x14ac:dyDescent="0.25">
      <c r="A227" s="14"/>
      <c r="B227" s="73" t="s">
        <v>297</v>
      </c>
      <c r="C227" s="5"/>
      <c r="D227" s="5"/>
      <c r="E227" s="5"/>
      <c r="F227" s="5"/>
      <c r="G227" s="40"/>
      <c r="H227" s="36"/>
      <c r="I227" s="40"/>
      <c r="J227" s="36"/>
      <c r="K227" s="37"/>
      <c r="L227" s="31"/>
      <c r="M227" s="36"/>
      <c r="N227" s="131"/>
      <c r="O227" s="67"/>
      <c r="P227" s="157"/>
      <c r="Q227" s="139"/>
      <c r="R227" s="152"/>
    </row>
    <row r="228" spans="1:18" ht="21.95" customHeight="1" x14ac:dyDescent="0.25">
      <c r="A228" s="6">
        <v>131</v>
      </c>
      <c r="B228" s="56" t="s">
        <v>298</v>
      </c>
      <c r="C228" s="6" t="s">
        <v>299</v>
      </c>
      <c r="D228" s="18" t="s">
        <v>16</v>
      </c>
      <c r="E228" s="18" t="s">
        <v>74</v>
      </c>
      <c r="F228" s="18" t="s">
        <v>300</v>
      </c>
      <c r="G228" s="30">
        <v>0</v>
      </c>
      <c r="H228" s="33">
        <v>5</v>
      </c>
      <c r="I228" s="30">
        <v>0</v>
      </c>
      <c r="J228" s="47">
        <v>900</v>
      </c>
      <c r="K228" s="35">
        <v>13.618</v>
      </c>
      <c r="L228" s="31">
        <f t="shared" ref="L228:L235" si="29">G228+H228</f>
        <v>5</v>
      </c>
      <c r="M228" s="47">
        <f t="shared" ref="M228:M235" si="30">I228+J228</f>
        <v>900</v>
      </c>
      <c r="N228" s="131">
        <f t="shared" si="26"/>
        <v>68.09</v>
      </c>
      <c r="O228" s="67">
        <f t="shared" si="27"/>
        <v>12256.2</v>
      </c>
      <c r="P228" s="157">
        <v>5</v>
      </c>
      <c r="Q228" s="139">
        <f t="shared" ref="Q228:Q233" si="31">M228/2</f>
        <v>450</v>
      </c>
      <c r="R228" s="152">
        <f t="shared" si="28"/>
        <v>6128.1</v>
      </c>
    </row>
    <row r="229" spans="1:18" ht="21.95" customHeight="1" x14ac:dyDescent="0.25">
      <c r="A229" s="6">
        <v>132</v>
      </c>
      <c r="B229" s="70" t="s">
        <v>301</v>
      </c>
      <c r="C229" s="6" t="s">
        <v>299</v>
      </c>
      <c r="D229" s="28" t="s">
        <v>16</v>
      </c>
      <c r="E229" s="18" t="s">
        <v>302</v>
      </c>
      <c r="F229" s="18" t="s">
        <v>303</v>
      </c>
      <c r="G229" s="30">
        <v>0</v>
      </c>
      <c r="H229" s="33">
        <v>10</v>
      </c>
      <c r="I229" s="30">
        <v>0</v>
      </c>
      <c r="J229" s="47">
        <v>30</v>
      </c>
      <c r="K229" s="35">
        <v>5.343</v>
      </c>
      <c r="L229" s="31">
        <f t="shared" si="29"/>
        <v>10</v>
      </c>
      <c r="M229" s="47">
        <f t="shared" si="30"/>
        <v>30</v>
      </c>
      <c r="N229" s="131">
        <f t="shared" si="26"/>
        <v>53.43</v>
      </c>
      <c r="O229" s="67">
        <f t="shared" si="27"/>
        <v>160.29</v>
      </c>
      <c r="P229" s="157">
        <v>10</v>
      </c>
      <c r="Q229" s="139">
        <f t="shared" si="31"/>
        <v>15</v>
      </c>
      <c r="R229" s="152">
        <f t="shared" si="28"/>
        <v>80.144999999999996</v>
      </c>
    </row>
    <row r="230" spans="1:18" ht="21.95" customHeight="1" x14ac:dyDescent="0.25">
      <c r="A230" s="6">
        <v>133</v>
      </c>
      <c r="B230" s="56" t="s">
        <v>304</v>
      </c>
      <c r="C230" s="6" t="s">
        <v>299</v>
      </c>
      <c r="D230" s="28" t="s">
        <v>14</v>
      </c>
      <c r="E230" s="18" t="s">
        <v>74</v>
      </c>
      <c r="F230" s="18" t="s">
        <v>305</v>
      </c>
      <c r="G230" s="30">
        <v>0</v>
      </c>
      <c r="H230" s="33">
        <v>5</v>
      </c>
      <c r="I230" s="30">
        <v>0</v>
      </c>
      <c r="J230" s="47">
        <v>20</v>
      </c>
      <c r="K230" s="35">
        <v>18.178000000000001</v>
      </c>
      <c r="L230" s="31">
        <f t="shared" si="29"/>
        <v>5</v>
      </c>
      <c r="M230" s="47">
        <f t="shared" si="30"/>
        <v>20</v>
      </c>
      <c r="N230" s="131">
        <f t="shared" si="26"/>
        <v>90.89</v>
      </c>
      <c r="O230" s="67">
        <f t="shared" si="27"/>
        <v>363.56</v>
      </c>
      <c r="P230" s="157">
        <v>5</v>
      </c>
      <c r="Q230" s="139">
        <f t="shared" si="31"/>
        <v>10</v>
      </c>
      <c r="R230" s="152">
        <f t="shared" si="28"/>
        <v>181.78</v>
      </c>
    </row>
    <row r="231" spans="1:18" ht="21.95" customHeight="1" x14ac:dyDescent="0.25">
      <c r="A231" s="6">
        <v>134</v>
      </c>
      <c r="B231" s="56" t="s">
        <v>306</v>
      </c>
      <c r="C231" s="6" t="s">
        <v>299</v>
      </c>
      <c r="D231" s="28" t="s">
        <v>16</v>
      </c>
      <c r="E231" s="18" t="s">
        <v>74</v>
      </c>
      <c r="F231" s="18" t="s">
        <v>279</v>
      </c>
      <c r="G231" s="30">
        <v>0</v>
      </c>
      <c r="H231" s="33">
        <v>10</v>
      </c>
      <c r="I231" s="30">
        <v>0</v>
      </c>
      <c r="J231" s="47">
        <v>600</v>
      </c>
      <c r="K231" s="35">
        <v>1.732</v>
      </c>
      <c r="L231" s="31">
        <f t="shared" si="29"/>
        <v>10</v>
      </c>
      <c r="M231" s="47">
        <f t="shared" si="30"/>
        <v>600</v>
      </c>
      <c r="N231" s="131">
        <f t="shared" si="26"/>
        <v>17.32</v>
      </c>
      <c r="O231" s="67">
        <f t="shared" si="27"/>
        <v>1039.2</v>
      </c>
      <c r="P231" s="157">
        <v>5</v>
      </c>
      <c r="Q231" s="139">
        <f t="shared" si="31"/>
        <v>300</v>
      </c>
      <c r="R231" s="152">
        <f t="shared" si="28"/>
        <v>519.6</v>
      </c>
    </row>
    <row r="232" spans="1:18" ht="21.95" customHeight="1" x14ac:dyDescent="0.25">
      <c r="A232" s="6">
        <v>135</v>
      </c>
      <c r="B232" s="56" t="s">
        <v>306</v>
      </c>
      <c r="C232" s="6" t="s">
        <v>299</v>
      </c>
      <c r="D232" s="28" t="s">
        <v>16</v>
      </c>
      <c r="E232" s="18" t="s">
        <v>74</v>
      </c>
      <c r="F232" s="18" t="s">
        <v>242</v>
      </c>
      <c r="G232" s="30">
        <v>100</v>
      </c>
      <c r="H232" s="33">
        <v>100</v>
      </c>
      <c r="I232" s="30">
        <v>1000</v>
      </c>
      <c r="J232" s="47">
        <v>4000</v>
      </c>
      <c r="K232" s="35">
        <v>2.4279999999999999</v>
      </c>
      <c r="L232" s="31">
        <f t="shared" si="29"/>
        <v>200</v>
      </c>
      <c r="M232" s="47">
        <f t="shared" si="30"/>
        <v>5000</v>
      </c>
      <c r="N232" s="131">
        <f t="shared" si="26"/>
        <v>485.59999999999997</v>
      </c>
      <c r="O232" s="67">
        <f t="shared" si="27"/>
        <v>12140</v>
      </c>
      <c r="P232" s="157">
        <v>5</v>
      </c>
      <c r="Q232" s="139">
        <f t="shared" si="31"/>
        <v>2500</v>
      </c>
      <c r="R232" s="152">
        <f t="shared" si="28"/>
        <v>6070</v>
      </c>
    </row>
    <row r="233" spans="1:18" ht="21.95" customHeight="1" x14ac:dyDescent="0.25">
      <c r="A233" s="6">
        <v>136</v>
      </c>
      <c r="B233" s="56" t="s">
        <v>306</v>
      </c>
      <c r="C233" s="6" t="s">
        <v>299</v>
      </c>
      <c r="D233" s="28" t="s">
        <v>16</v>
      </c>
      <c r="E233" s="18" t="s">
        <v>74</v>
      </c>
      <c r="F233" s="18" t="s">
        <v>34</v>
      </c>
      <c r="G233" s="30">
        <v>0</v>
      </c>
      <c r="H233" s="33">
        <v>10</v>
      </c>
      <c r="I233" s="30">
        <v>0</v>
      </c>
      <c r="J233" s="47">
        <v>200</v>
      </c>
      <c r="K233" s="35">
        <v>0.89</v>
      </c>
      <c r="L233" s="31">
        <f t="shared" si="29"/>
        <v>10</v>
      </c>
      <c r="M233" s="47">
        <f t="shared" si="30"/>
        <v>200</v>
      </c>
      <c r="N233" s="131">
        <f t="shared" si="26"/>
        <v>8.9</v>
      </c>
      <c r="O233" s="67">
        <f t="shared" si="27"/>
        <v>178</v>
      </c>
      <c r="P233" s="157">
        <v>5</v>
      </c>
      <c r="Q233" s="139">
        <f t="shared" si="31"/>
        <v>100</v>
      </c>
      <c r="R233" s="152">
        <f t="shared" si="28"/>
        <v>89</v>
      </c>
    </row>
    <row r="234" spans="1:18" ht="21.95" customHeight="1" x14ac:dyDescent="0.25">
      <c r="A234" s="6">
        <v>137</v>
      </c>
      <c r="B234" s="56" t="s">
        <v>307</v>
      </c>
      <c r="C234" s="6" t="s">
        <v>299</v>
      </c>
      <c r="D234" s="28" t="s">
        <v>14</v>
      </c>
      <c r="E234" s="18" t="s">
        <v>308</v>
      </c>
      <c r="F234" s="44">
        <v>0.1</v>
      </c>
      <c r="G234" s="30">
        <v>1</v>
      </c>
      <c r="H234" s="33">
        <v>1</v>
      </c>
      <c r="I234" s="30">
        <v>3</v>
      </c>
      <c r="J234" s="47">
        <v>4</v>
      </c>
      <c r="K234" s="35">
        <v>20.28</v>
      </c>
      <c r="L234" s="31">
        <f t="shared" si="29"/>
        <v>2</v>
      </c>
      <c r="M234" s="47">
        <f t="shared" si="30"/>
        <v>7</v>
      </c>
      <c r="N234" s="131">
        <f t="shared" si="26"/>
        <v>40.56</v>
      </c>
      <c r="O234" s="67">
        <f t="shared" si="27"/>
        <v>141.96</v>
      </c>
      <c r="P234" s="157">
        <v>5</v>
      </c>
      <c r="Q234" s="139">
        <v>4</v>
      </c>
      <c r="R234" s="152">
        <f t="shared" si="28"/>
        <v>81.12</v>
      </c>
    </row>
    <row r="235" spans="1:18" ht="21.95" customHeight="1" x14ac:dyDescent="0.25">
      <c r="A235" s="6">
        <v>138</v>
      </c>
      <c r="B235" s="56" t="s">
        <v>309</v>
      </c>
      <c r="C235" s="6" t="s">
        <v>299</v>
      </c>
      <c r="D235" s="18" t="s">
        <v>14</v>
      </c>
      <c r="E235" s="18" t="s">
        <v>310</v>
      </c>
      <c r="F235" s="44">
        <v>1</v>
      </c>
      <c r="G235" s="30">
        <v>0</v>
      </c>
      <c r="H235" s="33">
        <v>1</v>
      </c>
      <c r="I235" s="30">
        <v>0</v>
      </c>
      <c r="J235" s="47">
        <v>30</v>
      </c>
      <c r="K235" s="166">
        <v>303.89999999999998</v>
      </c>
      <c r="L235" s="31">
        <f t="shared" si="29"/>
        <v>1</v>
      </c>
      <c r="M235" s="47">
        <f t="shared" si="30"/>
        <v>30</v>
      </c>
      <c r="N235" s="131">
        <f t="shared" si="26"/>
        <v>303.89999999999998</v>
      </c>
      <c r="O235" s="67">
        <f t="shared" si="27"/>
        <v>9117</v>
      </c>
      <c r="P235" s="157">
        <v>5</v>
      </c>
      <c r="Q235" s="139">
        <f>M235/2</f>
        <v>15</v>
      </c>
      <c r="R235" s="152">
        <f t="shared" si="28"/>
        <v>4558.5</v>
      </c>
    </row>
    <row r="236" spans="1:18" ht="15" customHeight="1" x14ac:dyDescent="0.25">
      <c r="A236" s="93"/>
      <c r="B236" s="74" t="s">
        <v>311</v>
      </c>
      <c r="C236" s="8"/>
      <c r="D236" s="8"/>
      <c r="E236" s="8"/>
      <c r="F236" s="8"/>
      <c r="G236" s="45"/>
      <c r="H236" s="123"/>
      <c r="I236" s="45"/>
      <c r="J236" s="48"/>
      <c r="K236" s="35"/>
      <c r="L236" s="31"/>
      <c r="M236" s="48"/>
      <c r="N236" s="132">
        <f>SUM(N228:N235)</f>
        <v>1068.69</v>
      </c>
      <c r="O236" s="105">
        <f>SUM(O228:O235)</f>
        <v>35396.21</v>
      </c>
      <c r="P236" s="157"/>
      <c r="Q236" s="139"/>
      <c r="R236" s="152"/>
    </row>
    <row r="237" spans="1:18" ht="7.5" customHeight="1" x14ac:dyDescent="0.25">
      <c r="A237" s="93"/>
      <c r="B237" s="76"/>
      <c r="C237" s="8"/>
      <c r="D237" s="8"/>
      <c r="E237" s="8"/>
      <c r="F237" s="8"/>
      <c r="G237" s="45"/>
      <c r="H237" s="123"/>
      <c r="I237" s="45"/>
      <c r="J237" s="48"/>
      <c r="K237" s="35"/>
      <c r="L237" s="31"/>
      <c r="M237" s="48"/>
      <c r="N237" s="131"/>
      <c r="O237" s="67"/>
      <c r="P237" s="157"/>
      <c r="Q237" s="139"/>
      <c r="R237" s="152"/>
    </row>
    <row r="238" spans="1:18" ht="9.75" customHeight="1" x14ac:dyDescent="0.25">
      <c r="A238" s="14"/>
      <c r="B238" s="73" t="s">
        <v>312</v>
      </c>
      <c r="C238" s="5"/>
      <c r="D238" s="5"/>
      <c r="E238" s="5"/>
      <c r="F238" s="5"/>
      <c r="G238" s="40"/>
      <c r="H238" s="36"/>
      <c r="I238" s="40"/>
      <c r="J238" s="36"/>
      <c r="K238" s="35"/>
      <c r="L238" s="31"/>
      <c r="M238" s="36"/>
      <c r="N238" s="131"/>
      <c r="O238" s="67"/>
      <c r="P238" s="157"/>
      <c r="Q238" s="139"/>
      <c r="R238" s="152"/>
    </row>
    <row r="239" spans="1:18" ht="18" customHeight="1" x14ac:dyDescent="0.25">
      <c r="A239" s="18">
        <v>139</v>
      </c>
      <c r="B239" s="56" t="s">
        <v>313</v>
      </c>
      <c r="C239" s="6" t="s">
        <v>314</v>
      </c>
      <c r="D239" s="18" t="s">
        <v>16</v>
      </c>
      <c r="E239" s="18" t="s">
        <v>74</v>
      </c>
      <c r="F239" s="18"/>
      <c r="G239" s="30">
        <v>0</v>
      </c>
      <c r="H239" s="33">
        <v>5</v>
      </c>
      <c r="I239" s="30">
        <v>0</v>
      </c>
      <c r="J239" s="47">
        <v>1000</v>
      </c>
      <c r="K239" s="35">
        <v>3.0179999999999998</v>
      </c>
      <c r="L239" s="31">
        <f t="shared" ref="L239:L246" si="32">G239+H239</f>
        <v>5</v>
      </c>
      <c r="M239" s="47">
        <f t="shared" ref="M239:M246" si="33">I239+J239</f>
        <v>1000</v>
      </c>
      <c r="N239" s="131">
        <f t="shared" si="26"/>
        <v>15.09</v>
      </c>
      <c r="O239" s="67">
        <f t="shared" si="27"/>
        <v>3018</v>
      </c>
      <c r="P239" s="157">
        <v>5</v>
      </c>
      <c r="Q239" s="139">
        <f t="shared" ref="Q239:Q246" si="34">M239/2</f>
        <v>500</v>
      </c>
      <c r="R239" s="152">
        <f t="shared" si="28"/>
        <v>1509</v>
      </c>
    </row>
    <row r="240" spans="1:18" ht="18" customHeight="1" x14ac:dyDescent="0.25">
      <c r="A240" s="18">
        <v>140</v>
      </c>
      <c r="B240" s="56" t="s">
        <v>315</v>
      </c>
      <c r="C240" s="6" t="s">
        <v>314</v>
      </c>
      <c r="D240" s="18"/>
      <c r="E240" s="18" t="s">
        <v>18</v>
      </c>
      <c r="F240" s="18"/>
      <c r="G240" s="30">
        <v>0</v>
      </c>
      <c r="H240" s="33">
        <v>20</v>
      </c>
      <c r="I240" s="30">
        <v>0</v>
      </c>
      <c r="J240" s="47">
        <v>3000</v>
      </c>
      <c r="K240" s="35">
        <v>0.3</v>
      </c>
      <c r="L240" s="31">
        <f t="shared" si="32"/>
        <v>20</v>
      </c>
      <c r="M240" s="47">
        <f t="shared" si="33"/>
        <v>3000</v>
      </c>
      <c r="N240" s="131">
        <f t="shared" si="26"/>
        <v>6</v>
      </c>
      <c r="O240" s="67">
        <f t="shared" si="27"/>
        <v>900</v>
      </c>
      <c r="P240" s="157">
        <v>5</v>
      </c>
      <c r="Q240" s="139">
        <f t="shared" si="34"/>
        <v>1500</v>
      </c>
      <c r="R240" s="152">
        <f t="shared" si="28"/>
        <v>450</v>
      </c>
    </row>
    <row r="241" spans="1:18" ht="31.5" customHeight="1" x14ac:dyDescent="0.25">
      <c r="A241" s="18">
        <v>141</v>
      </c>
      <c r="B241" s="56" t="s">
        <v>459</v>
      </c>
      <c r="C241" s="6" t="s">
        <v>314</v>
      </c>
      <c r="D241" s="18"/>
      <c r="E241" s="18" t="s">
        <v>7</v>
      </c>
      <c r="F241" s="164" t="s">
        <v>316</v>
      </c>
      <c r="G241" s="30">
        <v>0</v>
      </c>
      <c r="H241" s="33">
        <v>20</v>
      </c>
      <c r="I241" s="30">
        <v>0</v>
      </c>
      <c r="J241" s="47">
        <v>1000</v>
      </c>
      <c r="K241" s="35">
        <v>0.22</v>
      </c>
      <c r="L241" s="31">
        <f t="shared" si="32"/>
        <v>20</v>
      </c>
      <c r="M241" s="47">
        <f t="shared" si="33"/>
        <v>1000</v>
      </c>
      <c r="N241" s="131">
        <f t="shared" si="26"/>
        <v>4.4000000000000004</v>
      </c>
      <c r="O241" s="67">
        <f t="shared" si="27"/>
        <v>220</v>
      </c>
      <c r="P241" s="157">
        <v>20</v>
      </c>
      <c r="Q241" s="139">
        <f t="shared" si="34"/>
        <v>500</v>
      </c>
      <c r="R241" s="152">
        <f t="shared" si="28"/>
        <v>110</v>
      </c>
    </row>
    <row r="242" spans="1:18" ht="21.95" customHeight="1" x14ac:dyDescent="0.25">
      <c r="A242" s="18">
        <v>142</v>
      </c>
      <c r="B242" s="56" t="s">
        <v>317</v>
      </c>
      <c r="C242" s="6" t="s">
        <v>314</v>
      </c>
      <c r="D242" s="18" t="s">
        <v>16</v>
      </c>
      <c r="E242" s="18" t="s">
        <v>74</v>
      </c>
      <c r="F242" s="18" t="s">
        <v>318</v>
      </c>
      <c r="G242" s="30">
        <v>500</v>
      </c>
      <c r="H242" s="33">
        <v>100</v>
      </c>
      <c r="I242" s="30">
        <v>6000</v>
      </c>
      <c r="J242" s="47">
        <v>10000</v>
      </c>
      <c r="K242" s="35">
        <v>1.9419999999999999</v>
      </c>
      <c r="L242" s="31">
        <f t="shared" si="32"/>
        <v>600</v>
      </c>
      <c r="M242" s="47">
        <f t="shared" si="33"/>
        <v>16000</v>
      </c>
      <c r="N242" s="131">
        <f t="shared" si="26"/>
        <v>1165.2</v>
      </c>
      <c r="O242" s="67">
        <f t="shared" si="27"/>
        <v>31072</v>
      </c>
      <c r="P242" s="157">
        <v>50</v>
      </c>
      <c r="Q242" s="139">
        <f t="shared" si="34"/>
        <v>8000</v>
      </c>
      <c r="R242" s="152">
        <f t="shared" si="28"/>
        <v>15536</v>
      </c>
    </row>
    <row r="243" spans="1:18" ht="18" customHeight="1" x14ac:dyDescent="0.25">
      <c r="A243" s="18">
        <v>143</v>
      </c>
      <c r="B243" s="56" t="s">
        <v>319</v>
      </c>
      <c r="C243" s="6" t="s">
        <v>314</v>
      </c>
      <c r="D243" s="18"/>
      <c r="E243" s="18" t="s">
        <v>18</v>
      </c>
      <c r="F243" s="18" t="s">
        <v>64</v>
      </c>
      <c r="G243" s="30">
        <v>3000</v>
      </c>
      <c r="H243" s="33">
        <v>20</v>
      </c>
      <c r="I243" s="30">
        <v>20000</v>
      </c>
      <c r="J243" s="47">
        <v>3000</v>
      </c>
      <c r="K243" s="35">
        <v>0.15</v>
      </c>
      <c r="L243" s="31">
        <f t="shared" si="32"/>
        <v>3020</v>
      </c>
      <c r="M243" s="47">
        <f t="shared" si="33"/>
        <v>23000</v>
      </c>
      <c r="N243" s="131">
        <f t="shared" si="26"/>
        <v>453</v>
      </c>
      <c r="O243" s="67">
        <f t="shared" si="27"/>
        <v>3450</v>
      </c>
      <c r="P243" s="157">
        <v>300</v>
      </c>
      <c r="Q243" s="139">
        <f t="shared" si="34"/>
        <v>11500</v>
      </c>
      <c r="R243" s="152">
        <f t="shared" si="28"/>
        <v>1725</v>
      </c>
    </row>
    <row r="244" spans="1:18" ht="24.95" customHeight="1" x14ac:dyDescent="0.25">
      <c r="A244" s="18">
        <v>144</v>
      </c>
      <c r="B244" s="56" t="s">
        <v>320</v>
      </c>
      <c r="C244" s="6" t="s">
        <v>314</v>
      </c>
      <c r="D244" s="18" t="s">
        <v>16</v>
      </c>
      <c r="E244" s="18" t="s">
        <v>74</v>
      </c>
      <c r="F244" s="18" t="s">
        <v>82</v>
      </c>
      <c r="G244" s="30">
        <v>0</v>
      </c>
      <c r="H244" s="33">
        <v>5</v>
      </c>
      <c r="I244" s="30">
        <v>0</v>
      </c>
      <c r="J244" s="47">
        <v>400</v>
      </c>
      <c r="K244" s="35">
        <v>2.306</v>
      </c>
      <c r="L244" s="31">
        <f t="shared" si="32"/>
        <v>5</v>
      </c>
      <c r="M244" s="47">
        <f t="shared" si="33"/>
        <v>400</v>
      </c>
      <c r="N244" s="131">
        <f t="shared" si="26"/>
        <v>11.530000000000001</v>
      </c>
      <c r="O244" s="67">
        <f t="shared" si="27"/>
        <v>922.4</v>
      </c>
      <c r="P244" s="157">
        <v>5</v>
      </c>
      <c r="Q244" s="139">
        <f t="shared" si="34"/>
        <v>200</v>
      </c>
      <c r="R244" s="152">
        <f t="shared" si="28"/>
        <v>461.2</v>
      </c>
    </row>
    <row r="245" spans="1:18" ht="24.95" customHeight="1" x14ac:dyDescent="0.25">
      <c r="A245" s="18">
        <v>145</v>
      </c>
      <c r="B245" s="56" t="s">
        <v>321</v>
      </c>
      <c r="C245" s="6" t="s">
        <v>314</v>
      </c>
      <c r="D245" s="18" t="s">
        <v>16</v>
      </c>
      <c r="E245" s="18" t="s">
        <v>74</v>
      </c>
      <c r="F245" s="18" t="s">
        <v>521</v>
      </c>
      <c r="G245" s="30">
        <v>20</v>
      </c>
      <c r="H245" s="33">
        <v>0</v>
      </c>
      <c r="I245" s="30">
        <v>400</v>
      </c>
      <c r="J245" s="47">
        <v>0</v>
      </c>
      <c r="K245" s="35">
        <v>0.81</v>
      </c>
      <c r="L245" s="31">
        <f t="shared" si="32"/>
        <v>20</v>
      </c>
      <c r="M245" s="47">
        <f t="shared" si="33"/>
        <v>400</v>
      </c>
      <c r="N245" s="131">
        <f t="shared" si="26"/>
        <v>16.200000000000003</v>
      </c>
      <c r="O245" s="67">
        <f t="shared" si="27"/>
        <v>324</v>
      </c>
      <c r="P245" s="157">
        <v>5</v>
      </c>
      <c r="Q245" s="139">
        <f t="shared" si="34"/>
        <v>200</v>
      </c>
      <c r="R245" s="152">
        <f t="shared" si="28"/>
        <v>162</v>
      </c>
    </row>
    <row r="246" spans="1:18" ht="24.95" customHeight="1" x14ac:dyDescent="0.25">
      <c r="A246" s="18">
        <v>146</v>
      </c>
      <c r="B246" s="56" t="s">
        <v>321</v>
      </c>
      <c r="C246" s="6" t="s">
        <v>314</v>
      </c>
      <c r="D246" s="18" t="s">
        <v>16</v>
      </c>
      <c r="E246" s="18" t="s">
        <v>74</v>
      </c>
      <c r="F246" s="18" t="s">
        <v>234</v>
      </c>
      <c r="G246" s="30">
        <v>0</v>
      </c>
      <c r="H246" s="33">
        <v>5</v>
      </c>
      <c r="I246" s="30">
        <v>0</v>
      </c>
      <c r="J246" s="47">
        <v>1500</v>
      </c>
      <c r="K246" s="35">
        <v>1.49</v>
      </c>
      <c r="L246" s="31">
        <f t="shared" si="32"/>
        <v>5</v>
      </c>
      <c r="M246" s="47">
        <f t="shared" si="33"/>
        <v>1500</v>
      </c>
      <c r="N246" s="131">
        <f t="shared" si="26"/>
        <v>7.45</v>
      </c>
      <c r="O246" s="67">
        <f t="shared" si="27"/>
        <v>2235</v>
      </c>
      <c r="P246" s="157">
        <v>5</v>
      </c>
      <c r="Q246" s="139">
        <f t="shared" si="34"/>
        <v>750</v>
      </c>
      <c r="R246" s="152">
        <f t="shared" si="28"/>
        <v>1117.5</v>
      </c>
    </row>
    <row r="247" spans="1:18" ht="12" customHeight="1" x14ac:dyDescent="0.25">
      <c r="A247" s="96"/>
      <c r="B247" s="74" t="s">
        <v>322</v>
      </c>
      <c r="C247" s="11"/>
      <c r="D247" s="11"/>
      <c r="E247" s="11"/>
      <c r="F247" s="11"/>
      <c r="G247" s="30"/>
      <c r="H247" s="34"/>
      <c r="I247" s="30"/>
      <c r="J247" s="47"/>
      <c r="K247" s="35"/>
      <c r="L247" s="31"/>
      <c r="M247" s="47"/>
      <c r="N247" s="132">
        <f>SUM(N239:N246)</f>
        <v>1678.8700000000001</v>
      </c>
      <c r="O247" s="105">
        <f>SUM(O239:O246)</f>
        <v>42141.4</v>
      </c>
      <c r="P247" s="157"/>
      <c r="Q247" s="139"/>
      <c r="R247" s="152"/>
    </row>
    <row r="248" spans="1:18" ht="13.5" customHeight="1" x14ac:dyDescent="0.25">
      <c r="A248" s="14"/>
      <c r="B248" s="73" t="s">
        <v>323</v>
      </c>
      <c r="C248" s="5"/>
      <c r="D248" s="5"/>
      <c r="E248" s="5"/>
      <c r="F248" s="5"/>
      <c r="G248" s="30"/>
      <c r="H248" s="36"/>
      <c r="I248" s="30"/>
      <c r="J248" s="47"/>
      <c r="K248" s="51"/>
      <c r="L248" s="31"/>
      <c r="M248" s="47"/>
      <c r="N248" s="131"/>
      <c r="O248" s="67"/>
      <c r="P248" s="157"/>
      <c r="Q248" s="139"/>
      <c r="R248" s="152"/>
    </row>
    <row r="249" spans="1:18" ht="18" customHeight="1" x14ac:dyDescent="0.25">
      <c r="A249" s="18">
        <v>147</v>
      </c>
      <c r="B249" s="56" t="s">
        <v>325</v>
      </c>
      <c r="C249" s="6" t="s">
        <v>324</v>
      </c>
      <c r="D249" s="18"/>
      <c r="E249" s="18" t="s">
        <v>18</v>
      </c>
      <c r="F249" s="18" t="s">
        <v>128</v>
      </c>
      <c r="G249" s="30">
        <v>30</v>
      </c>
      <c r="H249" s="33">
        <v>50</v>
      </c>
      <c r="I249" s="30">
        <v>600</v>
      </c>
      <c r="J249" s="47">
        <v>600</v>
      </c>
      <c r="K249" s="35">
        <v>0.12</v>
      </c>
      <c r="L249" s="31">
        <f>G249+H249</f>
        <v>80</v>
      </c>
      <c r="M249" s="47">
        <f>I249+J249</f>
        <v>1200</v>
      </c>
      <c r="N249" s="131">
        <f t="shared" si="26"/>
        <v>9.6</v>
      </c>
      <c r="O249" s="67">
        <f t="shared" si="27"/>
        <v>144</v>
      </c>
      <c r="P249" s="157">
        <v>30</v>
      </c>
      <c r="Q249" s="139">
        <f>M249/2</f>
        <v>600</v>
      </c>
      <c r="R249" s="152">
        <f t="shared" si="28"/>
        <v>72</v>
      </c>
    </row>
    <row r="250" spans="1:18" ht="18" customHeight="1" x14ac:dyDescent="0.25">
      <c r="A250" s="18">
        <v>148</v>
      </c>
      <c r="B250" s="56" t="s">
        <v>326</v>
      </c>
      <c r="C250" s="6" t="s">
        <v>324</v>
      </c>
      <c r="D250" s="18"/>
      <c r="E250" s="18" t="s">
        <v>18</v>
      </c>
      <c r="F250" s="18" t="s">
        <v>139</v>
      </c>
      <c r="G250" s="30">
        <v>30</v>
      </c>
      <c r="H250" s="33">
        <v>0</v>
      </c>
      <c r="I250" s="30">
        <v>150</v>
      </c>
      <c r="J250" s="47">
        <v>0</v>
      </c>
      <c r="K250" s="35">
        <v>0.14000000000000001</v>
      </c>
      <c r="L250" s="31">
        <f>G250+H250</f>
        <v>30</v>
      </c>
      <c r="M250" s="47">
        <f>I250+J250</f>
        <v>150</v>
      </c>
      <c r="N250" s="131">
        <f t="shared" si="26"/>
        <v>4.2</v>
      </c>
      <c r="O250" s="67">
        <f t="shared" si="27"/>
        <v>21.000000000000004</v>
      </c>
      <c r="P250" s="157">
        <v>30</v>
      </c>
      <c r="Q250" s="139">
        <f>M250/2</f>
        <v>75</v>
      </c>
      <c r="R250" s="152">
        <f t="shared" si="28"/>
        <v>10.500000000000002</v>
      </c>
    </row>
    <row r="251" spans="1:18" ht="24.95" customHeight="1" x14ac:dyDescent="0.25">
      <c r="A251" s="18">
        <v>149</v>
      </c>
      <c r="B251" s="56" t="s">
        <v>327</v>
      </c>
      <c r="C251" s="6" t="s">
        <v>324</v>
      </c>
      <c r="D251" s="18"/>
      <c r="E251" s="18" t="s">
        <v>41</v>
      </c>
      <c r="F251" s="18" t="s">
        <v>160</v>
      </c>
      <c r="G251" s="30">
        <v>0</v>
      </c>
      <c r="H251" s="33">
        <v>50</v>
      </c>
      <c r="I251" s="30">
        <v>0</v>
      </c>
      <c r="J251" s="47">
        <v>300</v>
      </c>
      <c r="K251" s="35">
        <v>0.5</v>
      </c>
      <c r="L251" s="31">
        <f>G251+H251</f>
        <v>50</v>
      </c>
      <c r="M251" s="47">
        <f>I251+J251</f>
        <v>300</v>
      </c>
      <c r="N251" s="131">
        <f t="shared" si="26"/>
        <v>25</v>
      </c>
      <c r="O251" s="67">
        <f t="shared" si="27"/>
        <v>150</v>
      </c>
      <c r="P251" s="157">
        <v>50</v>
      </c>
      <c r="Q251" s="139">
        <f>M251/2</f>
        <v>150</v>
      </c>
      <c r="R251" s="152">
        <f t="shared" si="28"/>
        <v>75</v>
      </c>
    </row>
    <row r="252" spans="1:18" ht="24.95" customHeight="1" x14ac:dyDescent="0.25">
      <c r="A252" s="18">
        <v>150</v>
      </c>
      <c r="B252" s="56" t="s">
        <v>328</v>
      </c>
      <c r="C252" s="6" t="s">
        <v>324</v>
      </c>
      <c r="D252" s="18" t="s">
        <v>16</v>
      </c>
      <c r="E252" s="18" t="s">
        <v>74</v>
      </c>
      <c r="F252" s="18" t="s">
        <v>460</v>
      </c>
      <c r="G252" s="30">
        <v>0</v>
      </c>
      <c r="H252" s="33">
        <v>5</v>
      </c>
      <c r="I252" s="30">
        <v>0</v>
      </c>
      <c r="J252" s="47">
        <v>10</v>
      </c>
      <c r="K252" s="35">
        <v>2.71</v>
      </c>
      <c r="L252" s="31">
        <f>G252+H252</f>
        <v>5</v>
      </c>
      <c r="M252" s="47">
        <f>I252+J252</f>
        <v>10</v>
      </c>
      <c r="N252" s="131">
        <f t="shared" si="26"/>
        <v>13.55</v>
      </c>
      <c r="O252" s="67">
        <f t="shared" si="27"/>
        <v>27.1</v>
      </c>
      <c r="P252" s="157">
        <v>5</v>
      </c>
      <c r="Q252" s="139">
        <f>M252/2</f>
        <v>5</v>
      </c>
      <c r="R252" s="152">
        <f t="shared" si="28"/>
        <v>13.55</v>
      </c>
    </row>
    <row r="253" spans="1:18" ht="13.5" customHeight="1" x14ac:dyDescent="0.25">
      <c r="A253" s="89"/>
      <c r="B253" s="74" t="s">
        <v>329</v>
      </c>
      <c r="C253" s="4"/>
      <c r="D253" s="4"/>
      <c r="E253" s="4"/>
      <c r="F253" s="4"/>
      <c r="G253" s="39"/>
      <c r="H253" s="34"/>
      <c r="I253" s="39"/>
      <c r="J253" s="34"/>
      <c r="K253" s="35"/>
      <c r="L253" s="31"/>
      <c r="M253" s="47"/>
      <c r="N253" s="132">
        <f>SUM(N249:N252)</f>
        <v>52.349999999999994</v>
      </c>
      <c r="O253" s="105">
        <f>SUM(O249:O252)</f>
        <v>342.1</v>
      </c>
      <c r="P253" s="157"/>
      <c r="Q253" s="139"/>
      <c r="R253" s="152"/>
    </row>
    <row r="254" spans="1:18" ht="11.25" customHeight="1" x14ac:dyDescent="0.25">
      <c r="A254" s="94"/>
      <c r="B254" s="76"/>
      <c r="C254" s="8"/>
      <c r="D254" s="8"/>
      <c r="E254" s="8"/>
      <c r="F254" s="8"/>
      <c r="G254" s="45"/>
      <c r="H254" s="123"/>
      <c r="I254" s="45"/>
      <c r="J254" s="48"/>
      <c r="K254" s="41"/>
      <c r="L254" s="31"/>
      <c r="M254" s="47"/>
      <c r="N254" s="131"/>
      <c r="O254" s="67"/>
      <c r="P254" s="157"/>
      <c r="Q254" s="139"/>
      <c r="R254" s="152"/>
    </row>
    <row r="255" spans="1:18" ht="12.75" customHeight="1" x14ac:dyDescent="0.25">
      <c r="A255" s="14"/>
      <c r="B255" s="73" t="s">
        <v>330</v>
      </c>
      <c r="C255" s="5"/>
      <c r="D255" s="5"/>
      <c r="E255" s="5"/>
      <c r="F255" s="5"/>
      <c r="G255" s="40"/>
      <c r="H255" s="36"/>
      <c r="I255" s="40"/>
      <c r="J255" s="36"/>
      <c r="K255" s="37"/>
      <c r="L255" s="31"/>
      <c r="M255" s="47"/>
      <c r="N255" s="131"/>
      <c r="O255" s="67"/>
      <c r="P255" s="157"/>
      <c r="Q255" s="139"/>
      <c r="R255" s="152"/>
    </row>
    <row r="256" spans="1:18" ht="18" customHeight="1" x14ac:dyDescent="0.25">
      <c r="A256" s="101">
        <v>151</v>
      </c>
      <c r="B256" s="70" t="s">
        <v>331</v>
      </c>
      <c r="C256" s="3" t="s">
        <v>332</v>
      </c>
      <c r="D256" s="28"/>
      <c r="E256" s="28" t="s">
        <v>18</v>
      </c>
      <c r="F256" s="28" t="s">
        <v>333</v>
      </c>
      <c r="G256" s="30">
        <v>30</v>
      </c>
      <c r="H256" s="31">
        <v>30</v>
      </c>
      <c r="I256" s="30">
        <v>1000</v>
      </c>
      <c r="J256" s="47">
        <v>5000</v>
      </c>
      <c r="K256" s="35">
        <v>0.16</v>
      </c>
      <c r="L256" s="31">
        <f t="shared" ref="L256:L262" si="35">G256+H256</f>
        <v>60</v>
      </c>
      <c r="M256" s="47">
        <f t="shared" ref="M256:M262" si="36">I256+J256</f>
        <v>6000</v>
      </c>
      <c r="N256" s="131">
        <f t="shared" si="26"/>
        <v>9.6</v>
      </c>
      <c r="O256" s="67">
        <f t="shared" si="27"/>
        <v>960</v>
      </c>
      <c r="P256" s="157">
        <v>30</v>
      </c>
      <c r="Q256" s="139">
        <f t="shared" ref="Q256:Q262" si="37">M256/2</f>
        <v>3000</v>
      </c>
      <c r="R256" s="152">
        <f t="shared" si="28"/>
        <v>480</v>
      </c>
    </row>
    <row r="257" spans="1:18" ht="18" customHeight="1" x14ac:dyDescent="0.25">
      <c r="A257" s="101">
        <v>152</v>
      </c>
      <c r="B257" s="70" t="s">
        <v>331</v>
      </c>
      <c r="C257" s="3" t="s">
        <v>332</v>
      </c>
      <c r="D257" s="28"/>
      <c r="E257" s="28" t="s">
        <v>18</v>
      </c>
      <c r="F257" s="28" t="s">
        <v>133</v>
      </c>
      <c r="G257" s="30">
        <v>0</v>
      </c>
      <c r="H257" s="31">
        <v>30</v>
      </c>
      <c r="I257" s="30">
        <v>0</v>
      </c>
      <c r="J257" s="47">
        <v>1000</v>
      </c>
      <c r="K257" s="35">
        <v>0.1</v>
      </c>
      <c r="L257" s="31">
        <f t="shared" si="35"/>
        <v>30</v>
      </c>
      <c r="M257" s="47">
        <f t="shared" si="36"/>
        <v>1000</v>
      </c>
      <c r="N257" s="131">
        <f t="shared" si="26"/>
        <v>3</v>
      </c>
      <c r="O257" s="67">
        <f t="shared" si="27"/>
        <v>100</v>
      </c>
      <c r="P257" s="157">
        <v>30</v>
      </c>
      <c r="Q257" s="139">
        <f t="shared" si="37"/>
        <v>500</v>
      </c>
      <c r="R257" s="152">
        <f t="shared" si="28"/>
        <v>50</v>
      </c>
    </row>
    <row r="258" spans="1:18" ht="18" customHeight="1" x14ac:dyDescent="0.25">
      <c r="A258" s="101">
        <v>153</v>
      </c>
      <c r="B258" s="70" t="s">
        <v>334</v>
      </c>
      <c r="C258" s="3" t="s">
        <v>332</v>
      </c>
      <c r="D258" s="28"/>
      <c r="E258" s="28" t="s">
        <v>18</v>
      </c>
      <c r="F258" s="28" t="s">
        <v>494</v>
      </c>
      <c r="G258" s="30">
        <v>40</v>
      </c>
      <c r="H258" s="31">
        <v>0</v>
      </c>
      <c r="I258" s="30">
        <v>500</v>
      </c>
      <c r="J258" s="47">
        <v>0</v>
      </c>
      <c r="K258" s="35">
        <v>0.2</v>
      </c>
      <c r="L258" s="31">
        <f t="shared" si="35"/>
        <v>40</v>
      </c>
      <c r="M258" s="47">
        <f t="shared" si="36"/>
        <v>500</v>
      </c>
      <c r="N258" s="131">
        <f t="shared" si="26"/>
        <v>8</v>
      </c>
      <c r="O258" s="67">
        <f t="shared" si="27"/>
        <v>100</v>
      </c>
      <c r="P258" s="157">
        <v>40</v>
      </c>
      <c r="Q258" s="139">
        <f t="shared" si="37"/>
        <v>250</v>
      </c>
      <c r="R258" s="152">
        <f t="shared" si="28"/>
        <v>50</v>
      </c>
    </row>
    <row r="259" spans="1:18" ht="18" customHeight="1" x14ac:dyDescent="0.25">
      <c r="A259" s="101">
        <v>154</v>
      </c>
      <c r="B259" s="70" t="s">
        <v>335</v>
      </c>
      <c r="C259" s="3" t="s">
        <v>332</v>
      </c>
      <c r="D259" s="28" t="s">
        <v>16</v>
      </c>
      <c r="E259" s="18" t="s">
        <v>74</v>
      </c>
      <c r="F259" s="28" t="s">
        <v>37</v>
      </c>
      <c r="G259" s="30">
        <v>5</v>
      </c>
      <c r="H259" s="31">
        <v>5</v>
      </c>
      <c r="I259" s="30">
        <v>100</v>
      </c>
      <c r="J259" s="47">
        <v>100</v>
      </c>
      <c r="K259" s="35">
        <v>2.8380000000000001</v>
      </c>
      <c r="L259" s="31">
        <f t="shared" si="35"/>
        <v>10</v>
      </c>
      <c r="M259" s="47">
        <f t="shared" si="36"/>
        <v>200</v>
      </c>
      <c r="N259" s="131">
        <f t="shared" si="26"/>
        <v>28.380000000000003</v>
      </c>
      <c r="O259" s="67">
        <f t="shared" si="27"/>
        <v>567.6</v>
      </c>
      <c r="P259" s="157">
        <v>5</v>
      </c>
      <c r="Q259" s="139">
        <f t="shared" si="37"/>
        <v>100</v>
      </c>
      <c r="R259" s="152">
        <f t="shared" si="28"/>
        <v>283.8</v>
      </c>
    </row>
    <row r="260" spans="1:18" ht="24.95" customHeight="1" x14ac:dyDescent="0.25">
      <c r="A260" s="101">
        <v>155</v>
      </c>
      <c r="B260" s="70" t="s">
        <v>336</v>
      </c>
      <c r="C260" s="3" t="s">
        <v>332</v>
      </c>
      <c r="D260" s="28" t="s">
        <v>14</v>
      </c>
      <c r="E260" s="28" t="s">
        <v>337</v>
      </c>
      <c r="F260" s="28" t="s">
        <v>338</v>
      </c>
      <c r="G260" s="30">
        <v>3</v>
      </c>
      <c r="H260" s="31">
        <v>1</v>
      </c>
      <c r="I260" s="30">
        <v>50</v>
      </c>
      <c r="J260" s="47">
        <v>20</v>
      </c>
      <c r="K260" s="35">
        <v>5.46</v>
      </c>
      <c r="L260" s="31">
        <f t="shared" si="35"/>
        <v>4</v>
      </c>
      <c r="M260" s="47">
        <f t="shared" si="36"/>
        <v>70</v>
      </c>
      <c r="N260" s="131">
        <f t="shared" si="26"/>
        <v>21.84</v>
      </c>
      <c r="O260" s="67">
        <f t="shared" si="27"/>
        <v>382.2</v>
      </c>
      <c r="P260" s="157">
        <v>1</v>
      </c>
      <c r="Q260" s="139">
        <f t="shared" si="37"/>
        <v>35</v>
      </c>
      <c r="R260" s="152">
        <f t="shared" si="28"/>
        <v>191.1</v>
      </c>
    </row>
    <row r="261" spans="1:18" ht="21.95" customHeight="1" x14ac:dyDescent="0.25">
      <c r="A261" s="101">
        <v>156</v>
      </c>
      <c r="B261" s="70" t="s">
        <v>339</v>
      </c>
      <c r="C261" s="3" t="s">
        <v>332</v>
      </c>
      <c r="D261" s="28"/>
      <c r="E261" s="28" t="s">
        <v>108</v>
      </c>
      <c r="F261" s="28" t="s">
        <v>82</v>
      </c>
      <c r="G261" s="30">
        <v>0</v>
      </c>
      <c r="H261" s="31">
        <v>5</v>
      </c>
      <c r="I261" s="30">
        <v>0</v>
      </c>
      <c r="J261" s="47">
        <v>10</v>
      </c>
      <c r="K261" s="35">
        <v>3</v>
      </c>
      <c r="L261" s="31">
        <f t="shared" si="35"/>
        <v>5</v>
      </c>
      <c r="M261" s="47">
        <f t="shared" si="36"/>
        <v>10</v>
      </c>
      <c r="N261" s="131">
        <f t="shared" si="26"/>
        <v>15</v>
      </c>
      <c r="O261" s="67">
        <f t="shared" si="27"/>
        <v>30</v>
      </c>
      <c r="P261" s="157">
        <v>5</v>
      </c>
      <c r="Q261" s="139">
        <f t="shared" si="37"/>
        <v>5</v>
      </c>
      <c r="R261" s="152">
        <f t="shared" si="28"/>
        <v>15</v>
      </c>
    </row>
    <row r="262" spans="1:18" ht="18" customHeight="1" x14ac:dyDescent="0.25">
      <c r="A262" s="101">
        <v>157</v>
      </c>
      <c r="B262" s="70" t="s">
        <v>340</v>
      </c>
      <c r="C262" s="3" t="s">
        <v>332</v>
      </c>
      <c r="D262" s="28"/>
      <c r="E262" s="28" t="s">
        <v>229</v>
      </c>
      <c r="F262" s="28" t="s">
        <v>191</v>
      </c>
      <c r="G262" s="30">
        <v>20</v>
      </c>
      <c r="H262" s="31">
        <v>0</v>
      </c>
      <c r="I262" s="30">
        <v>300</v>
      </c>
      <c r="J262" s="47">
        <v>0</v>
      </c>
      <c r="K262" s="35">
        <v>0.28999999999999998</v>
      </c>
      <c r="L262" s="31">
        <f t="shared" si="35"/>
        <v>20</v>
      </c>
      <c r="M262" s="47">
        <f t="shared" si="36"/>
        <v>300</v>
      </c>
      <c r="N262" s="131">
        <f t="shared" si="26"/>
        <v>5.8</v>
      </c>
      <c r="O262" s="67">
        <f t="shared" si="27"/>
        <v>87</v>
      </c>
      <c r="P262" s="157">
        <v>20</v>
      </c>
      <c r="Q262" s="139">
        <f t="shared" si="37"/>
        <v>150</v>
      </c>
      <c r="R262" s="152">
        <f t="shared" si="28"/>
        <v>43.5</v>
      </c>
    </row>
    <row r="263" spans="1:18" ht="12.75" customHeight="1" x14ac:dyDescent="0.25">
      <c r="A263" s="96"/>
      <c r="B263" s="74" t="s">
        <v>341</v>
      </c>
      <c r="C263" s="11"/>
      <c r="D263" s="11"/>
      <c r="E263" s="11"/>
      <c r="F263" s="11"/>
      <c r="G263" s="39"/>
      <c r="H263" s="34"/>
      <c r="I263" s="39"/>
      <c r="J263" s="34"/>
      <c r="K263" s="35"/>
      <c r="L263" s="31"/>
      <c r="M263" s="47"/>
      <c r="N263" s="132">
        <f>SUM(N256:N262)</f>
        <v>91.62</v>
      </c>
      <c r="O263" s="105">
        <f>SUM(O256:O262)</f>
        <v>2226.7999999999997</v>
      </c>
      <c r="P263" s="157"/>
      <c r="Q263" s="139"/>
      <c r="R263" s="152"/>
    </row>
    <row r="264" spans="1:18" ht="7.5" customHeight="1" x14ac:dyDescent="0.25">
      <c r="A264" s="96"/>
      <c r="B264" s="74"/>
      <c r="C264" s="11"/>
      <c r="D264" s="11"/>
      <c r="E264" s="11"/>
      <c r="F264" s="11"/>
      <c r="G264" s="39"/>
      <c r="H264" s="34"/>
      <c r="I264" s="39"/>
      <c r="J264" s="34"/>
      <c r="K264" s="35"/>
      <c r="L264" s="31"/>
      <c r="M264" s="47"/>
      <c r="N264" s="131"/>
      <c r="O264" s="67"/>
      <c r="P264" s="157"/>
      <c r="Q264" s="139"/>
      <c r="R264" s="152"/>
    </row>
    <row r="265" spans="1:18" ht="7.5" customHeight="1" x14ac:dyDescent="0.25">
      <c r="A265" s="96"/>
      <c r="B265" s="74"/>
      <c r="C265" s="11"/>
      <c r="D265" s="11"/>
      <c r="E265" s="11"/>
      <c r="F265" s="11"/>
      <c r="G265" s="39"/>
      <c r="H265" s="34"/>
      <c r="I265" s="39"/>
      <c r="J265" s="34"/>
      <c r="K265" s="35"/>
      <c r="L265" s="31"/>
      <c r="M265" s="47"/>
      <c r="N265" s="131"/>
      <c r="O265" s="67"/>
      <c r="P265" s="157"/>
      <c r="Q265" s="139"/>
      <c r="R265" s="152"/>
    </row>
    <row r="266" spans="1:18" ht="12.75" customHeight="1" x14ac:dyDescent="0.25">
      <c r="A266" s="14"/>
      <c r="B266" s="73" t="s">
        <v>342</v>
      </c>
      <c r="C266" s="5"/>
      <c r="D266" s="5"/>
      <c r="E266" s="5"/>
      <c r="F266" s="5"/>
      <c r="G266" s="40"/>
      <c r="H266" s="36"/>
      <c r="I266" s="40"/>
      <c r="J266" s="36"/>
      <c r="K266" s="37"/>
      <c r="L266" s="31"/>
      <c r="M266" s="47"/>
      <c r="N266" s="131"/>
      <c r="O266" s="67"/>
      <c r="P266" s="157"/>
      <c r="Q266" s="139"/>
      <c r="R266" s="152"/>
    </row>
    <row r="267" spans="1:18" ht="18" customHeight="1" x14ac:dyDescent="0.25">
      <c r="A267" s="6">
        <v>158</v>
      </c>
      <c r="B267" s="56" t="s">
        <v>344</v>
      </c>
      <c r="C267" s="6" t="s">
        <v>343</v>
      </c>
      <c r="D267" s="18" t="s">
        <v>16</v>
      </c>
      <c r="E267" s="18" t="s">
        <v>74</v>
      </c>
      <c r="F267" s="18" t="s">
        <v>345</v>
      </c>
      <c r="G267" s="30">
        <v>0</v>
      </c>
      <c r="H267" s="33">
        <v>5</v>
      </c>
      <c r="I267" s="30">
        <v>0</v>
      </c>
      <c r="J267" s="47">
        <v>1800</v>
      </c>
      <c r="K267" s="35">
        <v>1.476</v>
      </c>
      <c r="L267" s="31">
        <f>G267+H267</f>
        <v>5</v>
      </c>
      <c r="M267" s="47">
        <f>I267+J267</f>
        <v>1800</v>
      </c>
      <c r="N267" s="131">
        <f t="shared" ref="N267:N329" si="38">L267*K267</f>
        <v>7.38</v>
      </c>
      <c r="O267" s="67">
        <f t="shared" ref="O267:O329" si="39">M267*K267</f>
        <v>2656.8</v>
      </c>
      <c r="P267" s="157">
        <v>5</v>
      </c>
      <c r="Q267" s="139">
        <f>M267/2</f>
        <v>900</v>
      </c>
      <c r="R267" s="152">
        <f t="shared" ref="R267:R329" si="40">Q267*K267</f>
        <v>1328.4</v>
      </c>
    </row>
    <row r="268" spans="1:18" ht="18" customHeight="1" x14ac:dyDescent="0.25">
      <c r="A268" s="6">
        <v>159</v>
      </c>
      <c r="B268" s="56" t="s">
        <v>346</v>
      </c>
      <c r="C268" s="6" t="s">
        <v>343</v>
      </c>
      <c r="D268" s="18"/>
      <c r="E268" s="18" t="s">
        <v>155</v>
      </c>
      <c r="F268" s="18" t="s">
        <v>172</v>
      </c>
      <c r="G268" s="30">
        <v>0</v>
      </c>
      <c r="H268" s="33">
        <v>56</v>
      </c>
      <c r="I268" s="30">
        <v>0</v>
      </c>
      <c r="J268" s="47">
        <v>168</v>
      </c>
      <c r="K268" s="35">
        <v>0.42</v>
      </c>
      <c r="L268" s="31">
        <f>G268+H268</f>
        <v>56</v>
      </c>
      <c r="M268" s="47">
        <f>I268+J268</f>
        <v>168</v>
      </c>
      <c r="N268" s="131">
        <f t="shared" si="38"/>
        <v>23.52</v>
      </c>
      <c r="O268" s="67">
        <f t="shared" si="39"/>
        <v>70.56</v>
      </c>
      <c r="P268" s="157">
        <v>28</v>
      </c>
      <c r="Q268" s="139">
        <f>M268/2</f>
        <v>84</v>
      </c>
      <c r="R268" s="152">
        <f t="shared" si="40"/>
        <v>35.28</v>
      </c>
    </row>
    <row r="269" spans="1:18" ht="21.95" customHeight="1" x14ac:dyDescent="0.25">
      <c r="A269" s="6">
        <v>160</v>
      </c>
      <c r="B269" s="56" t="s">
        <v>347</v>
      </c>
      <c r="C269" s="6" t="s">
        <v>343</v>
      </c>
      <c r="D269" s="18"/>
      <c r="E269" s="18" t="s">
        <v>7</v>
      </c>
      <c r="F269" s="18" t="s">
        <v>36</v>
      </c>
      <c r="G269" s="30">
        <v>0</v>
      </c>
      <c r="H269" s="33">
        <v>30</v>
      </c>
      <c r="I269" s="30">
        <v>0</v>
      </c>
      <c r="J269" s="47">
        <v>200</v>
      </c>
      <c r="K269" s="35">
        <v>0.31</v>
      </c>
      <c r="L269" s="31">
        <f>G269+H269</f>
        <v>30</v>
      </c>
      <c r="M269" s="47">
        <f>I269+J269</f>
        <v>200</v>
      </c>
      <c r="N269" s="131">
        <f t="shared" si="38"/>
        <v>9.3000000000000007</v>
      </c>
      <c r="O269" s="67">
        <f t="shared" si="39"/>
        <v>62</v>
      </c>
      <c r="P269" s="157">
        <v>30</v>
      </c>
      <c r="Q269" s="139">
        <f>M269/2</f>
        <v>100</v>
      </c>
      <c r="R269" s="152">
        <f t="shared" si="40"/>
        <v>31</v>
      </c>
    </row>
    <row r="270" spans="1:18" ht="28.5" customHeight="1" x14ac:dyDescent="0.25">
      <c r="A270" s="6">
        <v>161</v>
      </c>
      <c r="B270" s="70" t="s">
        <v>348</v>
      </c>
      <c r="C270" s="3" t="s">
        <v>343</v>
      </c>
      <c r="D270" s="28" t="s">
        <v>16</v>
      </c>
      <c r="E270" s="28" t="s">
        <v>74</v>
      </c>
      <c r="F270" s="28" t="s">
        <v>510</v>
      </c>
      <c r="G270" s="30">
        <v>0</v>
      </c>
      <c r="H270" s="31">
        <v>10</v>
      </c>
      <c r="I270" s="30">
        <v>0</v>
      </c>
      <c r="J270" s="31">
        <v>150</v>
      </c>
      <c r="K270" s="35">
        <v>1.41</v>
      </c>
      <c r="L270" s="31">
        <f>G270+H270</f>
        <v>10</v>
      </c>
      <c r="M270" s="47">
        <f>I270+J270</f>
        <v>150</v>
      </c>
      <c r="N270" s="131">
        <f t="shared" si="38"/>
        <v>14.1</v>
      </c>
      <c r="O270" s="67">
        <f t="shared" si="39"/>
        <v>211.5</v>
      </c>
      <c r="P270" s="157">
        <v>10</v>
      </c>
      <c r="Q270" s="139">
        <f>M270/2</f>
        <v>75</v>
      </c>
      <c r="R270" s="152">
        <f t="shared" si="40"/>
        <v>105.75</v>
      </c>
    </row>
    <row r="271" spans="1:18" ht="12.75" customHeight="1" x14ac:dyDescent="0.25">
      <c r="A271" s="89"/>
      <c r="B271" s="127" t="s">
        <v>349</v>
      </c>
      <c r="C271" s="4"/>
      <c r="D271" s="4"/>
      <c r="E271" s="4"/>
      <c r="F271" s="4"/>
      <c r="G271" s="39"/>
      <c r="H271" s="34"/>
      <c r="I271" s="39"/>
      <c r="J271" s="34"/>
      <c r="K271" s="35"/>
      <c r="L271" s="31"/>
      <c r="M271" s="47"/>
      <c r="N271" s="132">
        <f>SUM(N267:N270)</f>
        <v>54.300000000000004</v>
      </c>
      <c r="O271" s="105">
        <f>SUM(O267:O270)</f>
        <v>3000.86</v>
      </c>
      <c r="P271" s="157"/>
      <c r="Q271" s="139"/>
      <c r="R271" s="152"/>
    </row>
    <row r="272" spans="1:18" ht="7.5" customHeight="1" x14ac:dyDescent="0.25">
      <c r="A272" s="89"/>
      <c r="B272" s="74"/>
      <c r="C272" s="4"/>
      <c r="D272" s="4"/>
      <c r="E272" s="4"/>
      <c r="F272" s="4"/>
      <c r="G272" s="30"/>
      <c r="H272" s="34"/>
      <c r="I272" s="30"/>
      <c r="J272" s="47"/>
      <c r="K272" s="35"/>
      <c r="L272" s="31"/>
      <c r="M272" s="47"/>
      <c r="N272" s="131"/>
      <c r="O272" s="67"/>
      <c r="P272" s="157"/>
      <c r="Q272" s="139"/>
      <c r="R272" s="152"/>
    </row>
    <row r="273" spans="1:18" ht="11.25" customHeight="1" x14ac:dyDescent="0.25">
      <c r="A273" s="14"/>
      <c r="B273" s="73" t="s">
        <v>350</v>
      </c>
      <c r="C273" s="5"/>
      <c r="D273" s="5"/>
      <c r="E273" s="5"/>
      <c r="F273" s="5"/>
      <c r="G273" s="30"/>
      <c r="H273" s="36"/>
      <c r="I273" s="30"/>
      <c r="J273" s="47"/>
      <c r="K273" s="37"/>
      <c r="L273" s="31"/>
      <c r="M273" s="47"/>
      <c r="N273" s="131"/>
      <c r="O273" s="67"/>
      <c r="P273" s="157"/>
      <c r="Q273" s="139"/>
      <c r="R273" s="152"/>
    </row>
    <row r="274" spans="1:18" ht="24.95" customHeight="1" x14ac:dyDescent="0.25">
      <c r="A274" s="18">
        <v>162</v>
      </c>
      <c r="B274" s="56" t="s">
        <v>352</v>
      </c>
      <c r="C274" s="18" t="s">
        <v>351</v>
      </c>
      <c r="D274" s="18"/>
      <c r="E274" s="18" t="s">
        <v>12</v>
      </c>
      <c r="F274" s="18" t="s">
        <v>353</v>
      </c>
      <c r="G274" s="30">
        <v>30</v>
      </c>
      <c r="H274" s="33">
        <v>60</v>
      </c>
      <c r="I274" s="30">
        <v>300</v>
      </c>
      <c r="J274" s="47">
        <v>2400</v>
      </c>
      <c r="K274" s="35">
        <v>0.34300000000000003</v>
      </c>
      <c r="L274" s="31">
        <f>G274+H274</f>
        <v>90</v>
      </c>
      <c r="M274" s="47">
        <f>I274+J274</f>
        <v>2700</v>
      </c>
      <c r="N274" s="131">
        <f t="shared" si="38"/>
        <v>30.87</v>
      </c>
      <c r="O274" s="67">
        <f t="shared" si="39"/>
        <v>926.1</v>
      </c>
      <c r="P274" s="157">
        <v>30</v>
      </c>
      <c r="Q274" s="139">
        <f>M274/2</f>
        <v>1350</v>
      </c>
      <c r="R274" s="152">
        <f t="shared" si="40"/>
        <v>463.05</v>
      </c>
    </row>
    <row r="275" spans="1:18" ht="24.95" customHeight="1" x14ac:dyDescent="0.25">
      <c r="A275" s="18">
        <v>163</v>
      </c>
      <c r="B275" s="56" t="s">
        <v>354</v>
      </c>
      <c r="C275" s="18" t="s">
        <v>351</v>
      </c>
      <c r="D275" s="18" t="s">
        <v>16</v>
      </c>
      <c r="E275" s="18" t="s">
        <v>17</v>
      </c>
      <c r="F275" s="18" t="s">
        <v>462</v>
      </c>
      <c r="G275" s="30">
        <v>5</v>
      </c>
      <c r="H275" s="33">
        <v>5</v>
      </c>
      <c r="I275" s="30">
        <v>50</v>
      </c>
      <c r="J275" s="47">
        <v>300</v>
      </c>
      <c r="K275" s="35">
        <v>1.806</v>
      </c>
      <c r="L275" s="31">
        <f>G275+H275</f>
        <v>10</v>
      </c>
      <c r="M275" s="47">
        <f>I275+J275</f>
        <v>350</v>
      </c>
      <c r="N275" s="131">
        <f t="shared" si="38"/>
        <v>18.060000000000002</v>
      </c>
      <c r="O275" s="67">
        <f t="shared" si="39"/>
        <v>632.1</v>
      </c>
      <c r="P275" s="157">
        <v>5</v>
      </c>
      <c r="Q275" s="139">
        <f>M275/2</f>
        <v>175</v>
      </c>
      <c r="R275" s="152">
        <f t="shared" si="40"/>
        <v>316.05</v>
      </c>
    </row>
    <row r="276" spans="1:18" ht="14.25" customHeight="1" x14ac:dyDescent="0.25">
      <c r="A276" s="96"/>
      <c r="B276" s="106" t="s">
        <v>355</v>
      </c>
      <c r="C276" s="11"/>
      <c r="D276" s="11"/>
      <c r="E276" s="11"/>
      <c r="F276" s="11"/>
      <c r="G276" s="30"/>
      <c r="H276" s="34"/>
      <c r="I276" s="30"/>
      <c r="J276" s="47"/>
      <c r="K276" s="35"/>
      <c r="L276" s="31"/>
      <c r="M276" s="47"/>
      <c r="N276" s="132">
        <f>SUM(N274:N275)</f>
        <v>48.930000000000007</v>
      </c>
      <c r="O276" s="105">
        <f>SUM(O274:O275)</f>
        <v>1558.2</v>
      </c>
      <c r="P276" s="157"/>
      <c r="Q276" s="139"/>
      <c r="R276" s="152"/>
    </row>
    <row r="277" spans="1:18" ht="11.25" customHeight="1" x14ac:dyDescent="0.25">
      <c r="A277" s="94"/>
      <c r="B277" s="83"/>
      <c r="C277" s="8"/>
      <c r="D277" s="8"/>
      <c r="E277" s="8"/>
      <c r="F277" s="8"/>
      <c r="G277" s="45"/>
      <c r="H277" s="123"/>
      <c r="I277" s="45"/>
      <c r="J277" s="48"/>
      <c r="K277" s="41"/>
      <c r="L277" s="31"/>
      <c r="M277" s="47"/>
      <c r="N277" s="131"/>
      <c r="O277" s="67"/>
      <c r="P277" s="157"/>
      <c r="Q277" s="139"/>
      <c r="R277" s="152"/>
    </row>
    <row r="278" spans="1:18" ht="12.75" customHeight="1" x14ac:dyDescent="0.25">
      <c r="A278" s="14"/>
      <c r="B278" s="73" t="s">
        <v>356</v>
      </c>
      <c r="C278" s="7"/>
      <c r="D278" s="7"/>
      <c r="E278" s="7"/>
      <c r="F278" s="7"/>
      <c r="G278" s="40"/>
      <c r="H278" s="36"/>
      <c r="I278" s="40"/>
      <c r="J278" s="36"/>
      <c r="K278" s="42"/>
      <c r="L278" s="31"/>
      <c r="M278" s="47"/>
      <c r="N278" s="131"/>
      <c r="O278" s="67"/>
      <c r="P278" s="157"/>
      <c r="Q278" s="139"/>
      <c r="R278" s="152"/>
    </row>
    <row r="279" spans="1:18" ht="24.95" customHeight="1" x14ac:dyDescent="0.25">
      <c r="A279" s="18">
        <v>164</v>
      </c>
      <c r="B279" s="56" t="s">
        <v>357</v>
      </c>
      <c r="C279" s="6" t="s">
        <v>358</v>
      </c>
      <c r="D279" s="18" t="s">
        <v>359</v>
      </c>
      <c r="E279" s="18" t="s">
        <v>360</v>
      </c>
      <c r="F279" s="50">
        <v>3.0000000000000001E-3</v>
      </c>
      <c r="G279" s="30">
        <v>1</v>
      </c>
      <c r="H279" s="33">
        <v>0</v>
      </c>
      <c r="I279" s="30">
        <v>10</v>
      </c>
      <c r="J279" s="47">
        <v>0</v>
      </c>
      <c r="K279" s="35">
        <v>3.92</v>
      </c>
      <c r="L279" s="31">
        <f>G279+H279</f>
        <v>1</v>
      </c>
      <c r="M279" s="47">
        <f>I279+J279</f>
        <v>10</v>
      </c>
      <c r="N279" s="131">
        <f t="shared" si="38"/>
        <v>3.92</v>
      </c>
      <c r="O279" s="67">
        <f t="shared" si="39"/>
        <v>39.200000000000003</v>
      </c>
      <c r="P279" s="157">
        <v>1</v>
      </c>
      <c r="Q279" s="139">
        <f>M279/2</f>
        <v>5</v>
      </c>
      <c r="R279" s="152">
        <f t="shared" si="40"/>
        <v>19.600000000000001</v>
      </c>
    </row>
    <row r="280" spans="1:18" ht="24.95" customHeight="1" x14ac:dyDescent="0.25">
      <c r="A280" s="18">
        <v>165</v>
      </c>
      <c r="B280" s="56" t="s">
        <v>364</v>
      </c>
      <c r="C280" s="6" t="s">
        <v>358</v>
      </c>
      <c r="D280" s="18" t="s">
        <v>359</v>
      </c>
      <c r="E280" s="18" t="s">
        <v>361</v>
      </c>
      <c r="F280" s="50">
        <v>3.0000000000000001E-3</v>
      </c>
      <c r="G280" s="30">
        <v>0</v>
      </c>
      <c r="H280" s="33">
        <v>1</v>
      </c>
      <c r="I280" s="30">
        <v>0</v>
      </c>
      <c r="J280" s="47">
        <v>6</v>
      </c>
      <c r="K280" s="35">
        <v>6.26</v>
      </c>
      <c r="L280" s="31">
        <f>G280+H280</f>
        <v>1</v>
      </c>
      <c r="M280" s="47">
        <f>I280+J280</f>
        <v>6</v>
      </c>
      <c r="N280" s="131">
        <f t="shared" si="38"/>
        <v>6.26</v>
      </c>
      <c r="O280" s="67">
        <f t="shared" si="39"/>
        <v>37.56</v>
      </c>
      <c r="P280" s="157">
        <v>1</v>
      </c>
      <c r="Q280" s="139">
        <f>M280/2</f>
        <v>3</v>
      </c>
      <c r="R280" s="152">
        <f t="shared" si="40"/>
        <v>18.78</v>
      </c>
    </row>
    <row r="281" spans="1:18" ht="24.95" customHeight="1" x14ac:dyDescent="0.25">
      <c r="A281" s="18">
        <v>166</v>
      </c>
      <c r="B281" s="56" t="s">
        <v>364</v>
      </c>
      <c r="C281" s="6" t="s">
        <v>358</v>
      </c>
      <c r="D281" s="18" t="s">
        <v>365</v>
      </c>
      <c r="E281" s="18" t="s">
        <v>362</v>
      </c>
      <c r="F281" s="50">
        <v>3.0000000000000001E-3</v>
      </c>
      <c r="G281" s="30">
        <v>0</v>
      </c>
      <c r="H281" s="33">
        <v>1</v>
      </c>
      <c r="I281" s="30">
        <v>0</v>
      </c>
      <c r="J281" s="47">
        <v>6</v>
      </c>
      <c r="K281" s="35">
        <v>6.79</v>
      </c>
      <c r="L281" s="31">
        <f>G281+H281</f>
        <v>1</v>
      </c>
      <c r="M281" s="47">
        <f>I281+J281</f>
        <v>6</v>
      </c>
      <c r="N281" s="131">
        <f t="shared" si="38"/>
        <v>6.79</v>
      </c>
      <c r="O281" s="67">
        <f t="shared" si="39"/>
        <v>40.74</v>
      </c>
      <c r="P281" s="157">
        <v>11</v>
      </c>
      <c r="Q281" s="139">
        <f>M281/2</f>
        <v>3</v>
      </c>
      <c r="R281" s="152">
        <f t="shared" si="40"/>
        <v>20.37</v>
      </c>
    </row>
    <row r="282" spans="1:18" ht="24.95" customHeight="1" x14ac:dyDescent="0.25">
      <c r="A282" s="18">
        <v>167</v>
      </c>
      <c r="B282" s="56" t="s">
        <v>366</v>
      </c>
      <c r="C282" s="6" t="s">
        <v>358</v>
      </c>
      <c r="D282" s="18" t="s">
        <v>363</v>
      </c>
      <c r="E282" s="18" t="s">
        <v>361</v>
      </c>
      <c r="F282" s="44">
        <v>0.01</v>
      </c>
      <c r="G282" s="30">
        <v>1</v>
      </c>
      <c r="H282" s="33">
        <v>0</v>
      </c>
      <c r="I282" s="30">
        <v>5</v>
      </c>
      <c r="J282" s="47">
        <v>0</v>
      </c>
      <c r="K282" s="35">
        <v>10.09</v>
      </c>
      <c r="L282" s="31">
        <f>G282+H282</f>
        <v>1</v>
      </c>
      <c r="M282" s="47">
        <f>I282+J282</f>
        <v>5</v>
      </c>
      <c r="N282" s="131">
        <f t="shared" si="38"/>
        <v>10.09</v>
      </c>
      <c r="O282" s="67">
        <f t="shared" si="39"/>
        <v>50.45</v>
      </c>
      <c r="P282" s="157">
        <v>1</v>
      </c>
      <c r="Q282" s="139">
        <v>3</v>
      </c>
      <c r="R282" s="152">
        <f t="shared" si="40"/>
        <v>30.27</v>
      </c>
    </row>
    <row r="283" spans="1:18" ht="14.25" customHeight="1" x14ac:dyDescent="0.25">
      <c r="A283" s="89"/>
      <c r="B283" s="81" t="s">
        <v>367</v>
      </c>
      <c r="C283" s="107"/>
      <c r="D283" s="4"/>
      <c r="E283" s="4"/>
      <c r="F283" s="4"/>
      <c r="G283" s="39"/>
      <c r="H283" s="34"/>
      <c r="I283" s="39"/>
      <c r="J283" s="34"/>
      <c r="K283" s="35"/>
      <c r="L283" s="31"/>
      <c r="M283" s="34"/>
      <c r="N283" s="132">
        <f>SUM(N279:N282)</f>
        <v>27.06</v>
      </c>
      <c r="O283" s="105">
        <f>SUM(O279:O282)</f>
        <v>167.95</v>
      </c>
      <c r="P283" s="157"/>
      <c r="Q283" s="139"/>
      <c r="R283" s="152"/>
    </row>
    <row r="284" spans="1:18" ht="38.25" customHeight="1" x14ac:dyDescent="0.25">
      <c r="A284" s="92"/>
      <c r="B284" s="216" t="s">
        <v>368</v>
      </c>
      <c r="C284" s="217"/>
      <c r="D284" s="217"/>
      <c r="E284" s="55"/>
      <c r="F284" s="55"/>
      <c r="G284" s="118"/>
      <c r="H284" s="119"/>
      <c r="I284" s="118"/>
      <c r="J284" s="119"/>
      <c r="K284" s="35"/>
      <c r="L284" s="31"/>
      <c r="M284" s="119"/>
      <c r="N284" s="148">
        <f>N236+N247+N253+N263+N271+N276+N283</f>
        <v>3021.82</v>
      </c>
      <c r="O284" s="149">
        <f>O236+O247+O253+O263+O271+O276+O283</f>
        <v>84833.52</v>
      </c>
      <c r="P284" s="157"/>
      <c r="Q284" s="139"/>
      <c r="R284" s="152"/>
    </row>
    <row r="285" spans="1:18" ht="18.75" customHeight="1" x14ac:dyDescent="0.25">
      <c r="A285" s="92"/>
      <c r="B285" s="20"/>
      <c r="C285" s="20"/>
      <c r="D285" s="20"/>
      <c r="E285" s="20"/>
      <c r="F285" s="20"/>
      <c r="G285" s="39"/>
      <c r="H285" s="39"/>
      <c r="I285" s="39"/>
      <c r="J285" s="39"/>
      <c r="K285" s="35"/>
      <c r="L285" s="31"/>
      <c r="M285" s="39"/>
      <c r="N285" s="131"/>
      <c r="O285" s="67"/>
      <c r="P285" s="157"/>
      <c r="Q285" s="139"/>
      <c r="R285" s="152"/>
    </row>
    <row r="286" spans="1:18" ht="15" customHeight="1" x14ac:dyDescent="0.25">
      <c r="A286" s="167" t="s">
        <v>369</v>
      </c>
      <c r="B286" s="168"/>
      <c r="C286" s="168"/>
      <c r="D286" s="168"/>
      <c r="E286" s="168"/>
      <c r="F286" s="168"/>
      <c r="G286" s="168"/>
      <c r="H286" s="168"/>
      <c r="I286" s="168"/>
      <c r="J286" s="169"/>
      <c r="K286" s="116"/>
      <c r="L286" s="31"/>
      <c r="M286" s="144"/>
      <c r="N286" s="131"/>
      <c r="O286" s="67"/>
      <c r="P286" s="157"/>
      <c r="Q286" s="139"/>
      <c r="R286" s="152"/>
    </row>
    <row r="287" spans="1:18" ht="15.75" customHeight="1" x14ac:dyDescent="0.25">
      <c r="A287" s="14"/>
      <c r="B287" s="73" t="s">
        <v>370</v>
      </c>
      <c r="C287" s="5"/>
      <c r="D287" s="5"/>
      <c r="E287" s="5"/>
      <c r="F287" s="5"/>
      <c r="G287" s="40"/>
      <c r="H287" s="36"/>
      <c r="I287" s="40"/>
      <c r="J287" s="36"/>
      <c r="K287" s="42"/>
      <c r="L287" s="31"/>
      <c r="M287" s="36"/>
      <c r="N287" s="131"/>
      <c r="O287" s="67"/>
      <c r="P287" s="157"/>
      <c r="Q287" s="139"/>
      <c r="R287" s="152"/>
    </row>
    <row r="288" spans="1:18" s="135" customFormat="1" ht="21.95" customHeight="1" x14ac:dyDescent="0.25">
      <c r="A288" s="28">
        <v>168</v>
      </c>
      <c r="B288" s="70" t="s">
        <v>371</v>
      </c>
      <c r="C288" s="3" t="s">
        <v>372</v>
      </c>
      <c r="D288" s="28" t="s">
        <v>16</v>
      </c>
      <c r="E288" s="28" t="s">
        <v>373</v>
      </c>
      <c r="F288" s="28" t="s">
        <v>374</v>
      </c>
      <c r="G288" s="133">
        <v>10</v>
      </c>
      <c r="H288" s="31">
        <v>5</v>
      </c>
      <c r="I288" s="133">
        <v>1000</v>
      </c>
      <c r="J288" s="134">
        <v>50</v>
      </c>
      <c r="K288" s="35">
        <v>3.8860000000000001</v>
      </c>
      <c r="L288" s="31">
        <f>G288+H288</f>
        <v>15</v>
      </c>
      <c r="M288" s="134">
        <f t="shared" ref="M288:M293" si="41">I288+J288</f>
        <v>1050</v>
      </c>
      <c r="N288" s="131">
        <f t="shared" si="38"/>
        <v>58.29</v>
      </c>
      <c r="O288" s="67">
        <f t="shared" si="39"/>
        <v>4080.3</v>
      </c>
      <c r="P288" s="158">
        <v>5</v>
      </c>
      <c r="Q288" s="159">
        <f t="shared" ref="Q288:Q293" si="42">M288/2</f>
        <v>525</v>
      </c>
      <c r="R288" s="152">
        <f t="shared" si="40"/>
        <v>2040.15</v>
      </c>
    </row>
    <row r="289" spans="1:18" s="135" customFormat="1" ht="25.5" customHeight="1" x14ac:dyDescent="0.25">
      <c r="A289" s="28">
        <v>169</v>
      </c>
      <c r="B289" s="70" t="s">
        <v>375</v>
      </c>
      <c r="C289" s="3" t="s">
        <v>372</v>
      </c>
      <c r="D289" s="28"/>
      <c r="E289" s="28" t="s">
        <v>24</v>
      </c>
      <c r="F289" s="28" t="s">
        <v>44</v>
      </c>
      <c r="G289" s="133">
        <v>40</v>
      </c>
      <c r="H289" s="31">
        <v>0</v>
      </c>
      <c r="I289" s="133">
        <v>2000</v>
      </c>
      <c r="J289" s="134">
        <v>0</v>
      </c>
      <c r="K289" s="35">
        <v>0.3</v>
      </c>
      <c r="L289" s="31">
        <f>G289+H289</f>
        <v>40</v>
      </c>
      <c r="M289" s="134">
        <f t="shared" si="41"/>
        <v>2000</v>
      </c>
      <c r="N289" s="131">
        <f t="shared" si="38"/>
        <v>12</v>
      </c>
      <c r="O289" s="67">
        <f t="shared" si="39"/>
        <v>600</v>
      </c>
      <c r="P289" s="158">
        <v>20</v>
      </c>
      <c r="Q289" s="159">
        <f t="shared" si="42"/>
        <v>1000</v>
      </c>
      <c r="R289" s="152">
        <f t="shared" si="40"/>
        <v>300</v>
      </c>
    </row>
    <row r="290" spans="1:18" ht="21.95" customHeight="1" x14ac:dyDescent="0.25">
      <c r="A290" s="28">
        <v>170</v>
      </c>
      <c r="B290" s="56" t="s">
        <v>376</v>
      </c>
      <c r="C290" s="6" t="s">
        <v>372</v>
      </c>
      <c r="D290" s="18" t="s">
        <v>363</v>
      </c>
      <c r="E290" s="18" t="s">
        <v>377</v>
      </c>
      <c r="F290" s="18"/>
      <c r="G290" s="30">
        <v>1</v>
      </c>
      <c r="H290" s="33">
        <v>0</v>
      </c>
      <c r="I290" s="30">
        <v>20</v>
      </c>
      <c r="J290" s="47">
        <v>0</v>
      </c>
      <c r="K290" s="35">
        <v>10</v>
      </c>
      <c r="L290" s="31">
        <f>G290+H290</f>
        <v>1</v>
      </c>
      <c r="M290" s="47">
        <f t="shared" si="41"/>
        <v>20</v>
      </c>
      <c r="N290" s="131">
        <f t="shared" si="38"/>
        <v>10</v>
      </c>
      <c r="O290" s="67">
        <f t="shared" si="39"/>
        <v>200</v>
      </c>
      <c r="P290" s="157">
        <v>1</v>
      </c>
      <c r="Q290" s="139">
        <f t="shared" si="42"/>
        <v>10</v>
      </c>
      <c r="R290" s="152">
        <f t="shared" si="40"/>
        <v>100</v>
      </c>
    </row>
    <row r="291" spans="1:18" ht="21.95" customHeight="1" x14ac:dyDescent="0.25">
      <c r="A291" s="28">
        <v>171</v>
      </c>
      <c r="B291" s="56" t="s">
        <v>378</v>
      </c>
      <c r="C291" s="6" t="s">
        <v>372</v>
      </c>
      <c r="D291" s="18" t="s">
        <v>16</v>
      </c>
      <c r="E291" s="18" t="s">
        <v>74</v>
      </c>
      <c r="F291" s="18" t="s">
        <v>521</v>
      </c>
      <c r="G291" s="30">
        <v>0</v>
      </c>
      <c r="H291" s="33">
        <v>5</v>
      </c>
      <c r="I291" s="30">
        <v>0</v>
      </c>
      <c r="J291" s="47">
        <v>50</v>
      </c>
      <c r="K291" s="35">
        <v>3.6520000000000001</v>
      </c>
      <c r="L291" s="31">
        <f>G291+H291</f>
        <v>5</v>
      </c>
      <c r="M291" s="47">
        <f t="shared" si="41"/>
        <v>50</v>
      </c>
      <c r="N291" s="131">
        <f t="shared" si="38"/>
        <v>18.260000000000002</v>
      </c>
      <c r="O291" s="67">
        <f t="shared" si="39"/>
        <v>182.6</v>
      </c>
      <c r="P291" s="157">
        <v>5</v>
      </c>
      <c r="Q291" s="139">
        <f t="shared" si="42"/>
        <v>25</v>
      </c>
      <c r="R291" s="152">
        <f t="shared" si="40"/>
        <v>91.3</v>
      </c>
    </row>
    <row r="292" spans="1:18" ht="33" customHeight="1" x14ac:dyDescent="0.25">
      <c r="A292" s="28">
        <v>172</v>
      </c>
      <c r="B292" s="56" t="s">
        <v>380</v>
      </c>
      <c r="C292" s="6" t="s">
        <v>372</v>
      </c>
      <c r="D292" s="18" t="s">
        <v>381</v>
      </c>
      <c r="E292" s="18" t="s">
        <v>382</v>
      </c>
      <c r="F292" s="165" t="s">
        <v>383</v>
      </c>
      <c r="G292" s="30">
        <v>5</v>
      </c>
      <c r="H292" s="33">
        <v>0</v>
      </c>
      <c r="I292" s="30">
        <v>100</v>
      </c>
      <c r="J292" s="47">
        <v>0</v>
      </c>
      <c r="K292" s="35">
        <v>8.06</v>
      </c>
      <c r="L292" s="31">
        <f>G292+H292</f>
        <v>5</v>
      </c>
      <c r="M292" s="47">
        <f t="shared" si="41"/>
        <v>100</v>
      </c>
      <c r="N292" s="131">
        <f t="shared" si="38"/>
        <v>40.300000000000004</v>
      </c>
      <c r="O292" s="67">
        <f t="shared" si="39"/>
        <v>806</v>
      </c>
      <c r="P292" s="157">
        <v>1</v>
      </c>
      <c r="Q292" s="139">
        <f t="shared" si="42"/>
        <v>50</v>
      </c>
      <c r="R292" s="152">
        <f t="shared" si="40"/>
        <v>403</v>
      </c>
    </row>
    <row r="293" spans="1:18" ht="21.95" customHeight="1" x14ac:dyDescent="0.25">
      <c r="A293" s="28">
        <v>173</v>
      </c>
      <c r="B293" s="56" t="s">
        <v>384</v>
      </c>
      <c r="C293" s="6" t="s">
        <v>372</v>
      </c>
      <c r="D293" s="18" t="s">
        <v>363</v>
      </c>
      <c r="E293" s="18" t="s">
        <v>377</v>
      </c>
      <c r="F293" s="50">
        <v>1E-3</v>
      </c>
      <c r="G293" s="30">
        <v>1</v>
      </c>
      <c r="H293" s="33">
        <v>0</v>
      </c>
      <c r="I293" s="30">
        <v>10</v>
      </c>
      <c r="J293" s="47">
        <v>0</v>
      </c>
      <c r="K293" s="35">
        <v>10</v>
      </c>
      <c r="L293" s="31">
        <f t="shared" ref="L293" si="43">G293+H293</f>
        <v>1</v>
      </c>
      <c r="M293" s="47">
        <f t="shared" si="41"/>
        <v>10</v>
      </c>
      <c r="N293" s="131">
        <f t="shared" si="38"/>
        <v>10</v>
      </c>
      <c r="O293" s="67">
        <f t="shared" si="39"/>
        <v>100</v>
      </c>
      <c r="P293" s="157">
        <v>1</v>
      </c>
      <c r="Q293" s="139">
        <f t="shared" si="42"/>
        <v>5</v>
      </c>
      <c r="R293" s="152">
        <f t="shared" si="40"/>
        <v>50</v>
      </c>
    </row>
    <row r="294" spans="1:18" ht="21.95" customHeight="1" x14ac:dyDescent="0.25">
      <c r="A294" s="96"/>
      <c r="B294" s="127" t="s">
        <v>385</v>
      </c>
      <c r="C294" s="11"/>
      <c r="D294" s="11"/>
      <c r="E294" s="11"/>
      <c r="F294" s="11"/>
      <c r="G294" s="39"/>
      <c r="H294" s="34"/>
      <c r="I294" s="39"/>
      <c r="J294" s="34"/>
      <c r="K294" s="35"/>
      <c r="L294" s="31"/>
      <c r="M294" s="47"/>
      <c r="N294" s="132">
        <f>SUM(N288:N293)</f>
        <v>148.85</v>
      </c>
      <c r="O294" s="105">
        <f>SUM(O288:O293)</f>
        <v>5968.9000000000005</v>
      </c>
      <c r="P294" s="157"/>
      <c r="Q294" s="139"/>
      <c r="R294" s="152"/>
    </row>
    <row r="295" spans="1:18" ht="9.75" customHeight="1" x14ac:dyDescent="0.25">
      <c r="A295" s="96"/>
      <c r="B295" s="74"/>
      <c r="C295" s="11"/>
      <c r="D295" s="11"/>
      <c r="E295" s="11"/>
      <c r="F295" s="11"/>
      <c r="G295" s="39"/>
      <c r="H295" s="34"/>
      <c r="I295" s="39"/>
      <c r="J295" s="34"/>
      <c r="K295" s="35"/>
      <c r="L295" s="31"/>
      <c r="M295" s="47"/>
      <c r="N295" s="131"/>
      <c r="O295" s="67"/>
      <c r="P295" s="157"/>
      <c r="Q295" s="139"/>
      <c r="R295" s="152"/>
    </row>
    <row r="296" spans="1:18" ht="12" customHeight="1" x14ac:dyDescent="0.25">
      <c r="A296" s="14"/>
      <c r="B296" s="73" t="s">
        <v>386</v>
      </c>
      <c r="C296" s="5"/>
      <c r="D296" s="5"/>
      <c r="E296" s="5"/>
      <c r="F296" s="5"/>
      <c r="G296" s="40"/>
      <c r="H296" s="36"/>
      <c r="I296" s="40"/>
      <c r="J296" s="36"/>
      <c r="K296" s="42"/>
      <c r="L296" s="31"/>
      <c r="M296" s="47"/>
      <c r="N296" s="131"/>
      <c r="O296" s="67"/>
      <c r="P296" s="157"/>
      <c r="Q296" s="139"/>
      <c r="R296" s="152"/>
    </row>
    <row r="297" spans="1:18" ht="21.95" customHeight="1" x14ac:dyDescent="0.25">
      <c r="A297" s="18">
        <v>174</v>
      </c>
      <c r="B297" s="56" t="s">
        <v>387</v>
      </c>
      <c r="C297" s="6" t="s">
        <v>379</v>
      </c>
      <c r="D297" s="18"/>
      <c r="E297" s="18" t="s">
        <v>120</v>
      </c>
      <c r="F297" s="18" t="s">
        <v>128</v>
      </c>
      <c r="G297" s="30">
        <v>400</v>
      </c>
      <c r="H297" s="33">
        <v>20</v>
      </c>
      <c r="I297" s="30">
        <v>6000</v>
      </c>
      <c r="J297" s="47">
        <v>500</v>
      </c>
      <c r="K297" s="35">
        <v>0.5</v>
      </c>
      <c r="L297" s="31">
        <f>G297+H297</f>
        <v>420</v>
      </c>
      <c r="M297" s="47">
        <f>I297+J297</f>
        <v>6500</v>
      </c>
      <c r="N297" s="131">
        <f t="shared" si="38"/>
        <v>210</v>
      </c>
      <c r="O297" s="67">
        <f t="shared" si="39"/>
        <v>3250</v>
      </c>
      <c r="P297" s="157">
        <v>100</v>
      </c>
      <c r="Q297" s="139">
        <f>M297/2</f>
        <v>3250</v>
      </c>
      <c r="R297" s="152">
        <f t="shared" si="40"/>
        <v>1625</v>
      </c>
    </row>
    <row r="298" spans="1:18" ht="21.95" customHeight="1" x14ac:dyDescent="0.25">
      <c r="A298" s="18">
        <v>175</v>
      </c>
      <c r="B298" s="56" t="s">
        <v>388</v>
      </c>
      <c r="C298" s="6" t="s">
        <v>379</v>
      </c>
      <c r="D298" s="18"/>
      <c r="E298" s="18" t="s">
        <v>18</v>
      </c>
      <c r="F298" s="18" t="s">
        <v>235</v>
      </c>
      <c r="G298" s="30">
        <v>100</v>
      </c>
      <c r="H298" s="33">
        <v>20</v>
      </c>
      <c r="I298" s="30">
        <v>1000</v>
      </c>
      <c r="J298" s="47">
        <v>600</v>
      </c>
      <c r="K298" s="35">
        <v>0.15</v>
      </c>
      <c r="L298" s="31">
        <f>G298+H298</f>
        <v>120</v>
      </c>
      <c r="M298" s="47">
        <f>I298+J298</f>
        <v>1600</v>
      </c>
      <c r="N298" s="131">
        <f t="shared" si="38"/>
        <v>18</v>
      </c>
      <c r="O298" s="67">
        <f t="shared" si="39"/>
        <v>240</v>
      </c>
      <c r="P298" s="157">
        <v>20</v>
      </c>
      <c r="Q298" s="139">
        <f>M298/2</f>
        <v>800</v>
      </c>
      <c r="R298" s="152">
        <f t="shared" si="40"/>
        <v>120</v>
      </c>
    </row>
    <row r="299" spans="1:18" ht="43.5" customHeight="1" x14ac:dyDescent="0.25">
      <c r="A299" s="18">
        <v>176</v>
      </c>
      <c r="B299" s="56" t="s">
        <v>474</v>
      </c>
      <c r="C299" s="6" t="s">
        <v>379</v>
      </c>
      <c r="D299" s="18"/>
      <c r="E299" s="18" t="s">
        <v>18</v>
      </c>
      <c r="F299" s="18" t="s">
        <v>475</v>
      </c>
      <c r="G299" s="30">
        <v>1000</v>
      </c>
      <c r="H299" s="33">
        <v>0</v>
      </c>
      <c r="I299" s="30">
        <v>10000</v>
      </c>
      <c r="J299" s="47">
        <v>0</v>
      </c>
      <c r="K299" s="35">
        <v>0.85</v>
      </c>
      <c r="L299" s="31">
        <f>G299+H299</f>
        <v>1000</v>
      </c>
      <c r="M299" s="47">
        <f>I299+J299</f>
        <v>10000</v>
      </c>
      <c r="N299" s="131">
        <f t="shared" si="38"/>
        <v>850</v>
      </c>
      <c r="O299" s="67">
        <f t="shared" si="39"/>
        <v>8500</v>
      </c>
      <c r="P299" s="157">
        <v>200</v>
      </c>
      <c r="Q299" s="139">
        <f>M299/2</f>
        <v>5000</v>
      </c>
      <c r="R299" s="152">
        <f t="shared" si="40"/>
        <v>4250</v>
      </c>
    </row>
    <row r="300" spans="1:18" ht="43.5" customHeight="1" x14ac:dyDescent="0.25">
      <c r="A300" s="18">
        <v>177</v>
      </c>
      <c r="B300" s="122" t="s">
        <v>486</v>
      </c>
      <c r="C300" s="6" t="s">
        <v>379</v>
      </c>
      <c r="D300" s="120"/>
      <c r="E300" s="121" t="s">
        <v>487</v>
      </c>
      <c r="F300" s="121" t="s">
        <v>488</v>
      </c>
      <c r="G300" s="30">
        <v>300</v>
      </c>
      <c r="H300" s="33">
        <v>0</v>
      </c>
      <c r="I300" s="30">
        <v>2000</v>
      </c>
      <c r="J300" s="47">
        <v>0</v>
      </c>
      <c r="K300" s="35">
        <v>0.9</v>
      </c>
      <c r="L300" s="31">
        <f>G300+H300</f>
        <v>300</v>
      </c>
      <c r="M300" s="47">
        <f>I300+J300</f>
        <v>2000</v>
      </c>
      <c r="N300" s="131">
        <f t="shared" si="38"/>
        <v>270</v>
      </c>
      <c r="O300" s="67">
        <f t="shared" si="39"/>
        <v>1800</v>
      </c>
      <c r="P300" s="157">
        <v>30</v>
      </c>
      <c r="Q300" s="139">
        <f>M300/2</f>
        <v>1000</v>
      </c>
      <c r="R300" s="152">
        <f t="shared" si="40"/>
        <v>900</v>
      </c>
    </row>
    <row r="301" spans="1:18" s="135" customFormat="1" ht="22.5" customHeight="1" x14ac:dyDescent="0.25">
      <c r="A301" s="18">
        <v>178</v>
      </c>
      <c r="B301" s="70" t="s">
        <v>389</v>
      </c>
      <c r="C301" s="3" t="s">
        <v>379</v>
      </c>
      <c r="D301" s="28"/>
      <c r="E301" s="28" t="s">
        <v>18</v>
      </c>
      <c r="F301" s="28" t="s">
        <v>131</v>
      </c>
      <c r="G301" s="133">
        <v>100</v>
      </c>
      <c r="H301" s="31">
        <v>0</v>
      </c>
      <c r="I301" s="133">
        <v>2000</v>
      </c>
      <c r="J301" s="134">
        <v>0</v>
      </c>
      <c r="K301" s="35">
        <v>0.28000000000000003</v>
      </c>
      <c r="L301" s="31">
        <f>G301+H301</f>
        <v>100</v>
      </c>
      <c r="M301" s="134">
        <f>I301+J301</f>
        <v>2000</v>
      </c>
      <c r="N301" s="131">
        <f t="shared" si="38"/>
        <v>28.000000000000004</v>
      </c>
      <c r="O301" s="67">
        <f t="shared" si="39"/>
        <v>560</v>
      </c>
      <c r="P301" s="158">
        <v>20</v>
      </c>
      <c r="Q301" s="159">
        <f>M301/2</f>
        <v>1000</v>
      </c>
      <c r="R301" s="152">
        <f t="shared" si="40"/>
        <v>280</v>
      </c>
    </row>
    <row r="302" spans="1:18" ht="18" customHeight="1" x14ac:dyDescent="0.25">
      <c r="A302" s="89"/>
      <c r="B302" s="81" t="s">
        <v>390</v>
      </c>
      <c r="C302" s="4"/>
      <c r="D302" s="4"/>
      <c r="E302" s="4"/>
      <c r="F302" s="4"/>
      <c r="G302" s="39"/>
      <c r="H302" s="34"/>
      <c r="I302" s="39"/>
      <c r="J302" s="34"/>
      <c r="K302" s="35"/>
      <c r="L302" s="31"/>
      <c r="M302" s="47"/>
      <c r="N302" s="132">
        <f>SUM(N297:N301)</f>
        <v>1376</v>
      </c>
      <c r="O302" s="105">
        <f>SUM(O297:O301)</f>
        <v>14350</v>
      </c>
      <c r="P302" s="157"/>
      <c r="Q302" s="139"/>
      <c r="R302" s="152"/>
    </row>
    <row r="303" spans="1:18" ht="13.5" customHeight="1" x14ac:dyDescent="0.25">
      <c r="A303" s="89"/>
      <c r="B303" s="81"/>
      <c r="C303" s="4"/>
      <c r="D303" s="4"/>
      <c r="E303" s="4"/>
      <c r="F303" s="4"/>
      <c r="G303" s="39"/>
      <c r="H303" s="34"/>
      <c r="I303" s="39"/>
      <c r="J303" s="34"/>
      <c r="K303" s="35"/>
      <c r="L303" s="31"/>
      <c r="M303" s="47"/>
      <c r="N303" s="131"/>
      <c r="O303" s="67"/>
      <c r="P303" s="157"/>
      <c r="Q303" s="139"/>
      <c r="R303" s="152"/>
    </row>
    <row r="304" spans="1:18" ht="11.25" customHeight="1" x14ac:dyDescent="0.25">
      <c r="A304" s="14"/>
      <c r="B304" s="73" t="s">
        <v>391</v>
      </c>
      <c r="C304" s="5"/>
      <c r="D304" s="5"/>
      <c r="E304" s="5"/>
      <c r="F304" s="5"/>
      <c r="G304" s="40"/>
      <c r="H304" s="36"/>
      <c r="I304" s="40"/>
      <c r="J304" s="36"/>
      <c r="K304" s="37"/>
      <c r="L304" s="31"/>
      <c r="M304" s="47"/>
      <c r="N304" s="131"/>
      <c r="O304" s="67"/>
      <c r="P304" s="157"/>
      <c r="Q304" s="139"/>
      <c r="R304" s="152"/>
    </row>
    <row r="305" spans="1:18" ht="24.95" customHeight="1" x14ac:dyDescent="0.25">
      <c r="A305" s="18">
        <v>179</v>
      </c>
      <c r="B305" s="56" t="s">
        <v>393</v>
      </c>
      <c r="C305" s="6" t="s">
        <v>392</v>
      </c>
      <c r="D305" s="18"/>
      <c r="E305" s="56" t="s">
        <v>394</v>
      </c>
      <c r="F305" s="18" t="s">
        <v>95</v>
      </c>
      <c r="G305" s="30">
        <v>30</v>
      </c>
      <c r="H305" s="33">
        <v>30</v>
      </c>
      <c r="I305" s="30">
        <v>300</v>
      </c>
      <c r="J305" s="47">
        <v>500</v>
      </c>
      <c r="K305" s="35">
        <v>0.4</v>
      </c>
      <c r="L305" s="31">
        <f>G305+H305</f>
        <v>60</v>
      </c>
      <c r="M305" s="47">
        <f>I305+J305</f>
        <v>800</v>
      </c>
      <c r="N305" s="131">
        <f t="shared" si="38"/>
        <v>24</v>
      </c>
      <c r="O305" s="67">
        <f t="shared" si="39"/>
        <v>320</v>
      </c>
      <c r="P305" s="157"/>
      <c r="Q305" s="139">
        <f>M305/2</f>
        <v>400</v>
      </c>
      <c r="R305" s="152">
        <f t="shared" si="40"/>
        <v>160</v>
      </c>
    </row>
    <row r="306" spans="1:18" ht="21.95" customHeight="1" x14ac:dyDescent="0.25">
      <c r="A306" s="96"/>
      <c r="B306" s="74" t="s">
        <v>395</v>
      </c>
      <c r="C306" s="11"/>
      <c r="D306" s="11"/>
      <c r="E306" s="11"/>
      <c r="F306" s="11"/>
      <c r="G306" s="39"/>
      <c r="H306" s="34"/>
      <c r="I306" s="39"/>
      <c r="J306" s="34"/>
      <c r="K306" s="35"/>
      <c r="L306" s="31"/>
      <c r="M306" s="47"/>
      <c r="N306" s="132">
        <f>SUM(N305)</f>
        <v>24</v>
      </c>
      <c r="O306" s="105">
        <f>SUM(O305)</f>
        <v>320</v>
      </c>
      <c r="P306" s="157"/>
      <c r="Q306" s="139"/>
      <c r="R306" s="152"/>
    </row>
    <row r="307" spans="1:18" ht="32.25" customHeight="1" x14ac:dyDescent="0.25">
      <c r="A307" s="96"/>
      <c r="B307" s="218" t="s">
        <v>396</v>
      </c>
      <c r="C307" s="200"/>
      <c r="D307" s="200"/>
      <c r="E307" s="11"/>
      <c r="F307" s="11"/>
      <c r="G307" s="39"/>
      <c r="H307" s="34"/>
      <c r="I307" s="39"/>
      <c r="J307" s="34"/>
      <c r="K307" s="35"/>
      <c r="L307" s="31"/>
      <c r="M307" s="47"/>
      <c r="N307" s="148">
        <f>N294+N302+N306</f>
        <v>1548.85</v>
      </c>
      <c r="O307" s="149">
        <f>O294+O302+O306</f>
        <v>20638.900000000001</v>
      </c>
      <c r="P307" s="157"/>
      <c r="Q307" s="139"/>
      <c r="R307" s="152"/>
    </row>
    <row r="308" spans="1:18" ht="9.75" customHeight="1" x14ac:dyDescent="0.25">
      <c r="A308" s="92"/>
      <c r="B308" s="84"/>
      <c r="C308" s="10"/>
      <c r="D308" s="10"/>
      <c r="E308" s="10"/>
      <c r="F308" s="10"/>
      <c r="G308" s="40"/>
      <c r="H308" s="43"/>
      <c r="I308" s="40"/>
      <c r="J308" s="43"/>
      <c r="K308" s="35"/>
      <c r="L308" s="31"/>
      <c r="M308" s="47"/>
      <c r="N308" s="131"/>
      <c r="O308" s="67"/>
      <c r="P308" s="157"/>
      <c r="Q308" s="139"/>
      <c r="R308" s="152"/>
    </row>
    <row r="309" spans="1:18" ht="12" customHeight="1" x14ac:dyDescent="0.25">
      <c r="A309" s="211" t="s">
        <v>397</v>
      </c>
      <c r="B309" s="211"/>
      <c r="C309" s="200"/>
      <c r="D309" s="10"/>
      <c r="E309" s="10"/>
      <c r="F309" s="10"/>
      <c r="G309" s="40"/>
      <c r="H309" s="43"/>
      <c r="I309" s="40"/>
      <c r="J309" s="43"/>
      <c r="K309" s="35"/>
      <c r="L309" s="31"/>
      <c r="M309" s="47"/>
      <c r="N309" s="131"/>
      <c r="O309" s="67"/>
      <c r="P309" s="157"/>
      <c r="Q309" s="139"/>
      <c r="R309" s="152"/>
    </row>
    <row r="310" spans="1:18" ht="15.75" customHeight="1" x14ac:dyDescent="0.25">
      <c r="A310" s="14"/>
      <c r="B310" s="73" t="s">
        <v>398</v>
      </c>
      <c r="C310" s="7"/>
      <c r="D310" s="7"/>
      <c r="E310" s="7"/>
      <c r="F310" s="7"/>
      <c r="G310" s="40"/>
      <c r="H310" s="36"/>
      <c r="I310" s="40"/>
      <c r="J310" s="36"/>
      <c r="K310" s="37"/>
      <c r="L310" s="31"/>
      <c r="M310" s="47"/>
      <c r="N310" s="131"/>
      <c r="O310" s="67"/>
      <c r="P310" s="157"/>
      <c r="Q310" s="139"/>
      <c r="R310" s="152"/>
    </row>
    <row r="311" spans="1:18" ht="21.95" customHeight="1" x14ac:dyDescent="0.25">
      <c r="A311" s="18">
        <v>180</v>
      </c>
      <c r="B311" s="56" t="s">
        <v>399</v>
      </c>
      <c r="C311" s="6" t="s">
        <v>400</v>
      </c>
      <c r="D311" s="18"/>
      <c r="E311" s="18" t="s">
        <v>18</v>
      </c>
      <c r="F311" s="18" t="s">
        <v>58</v>
      </c>
      <c r="G311" s="30">
        <v>0</v>
      </c>
      <c r="H311" s="33">
        <v>30</v>
      </c>
      <c r="I311" s="30">
        <v>0</v>
      </c>
      <c r="J311" s="47">
        <v>400</v>
      </c>
      <c r="K311" s="35">
        <v>0.3</v>
      </c>
      <c r="L311" s="31">
        <f>G311+H311</f>
        <v>30</v>
      </c>
      <c r="M311" s="47">
        <f>I311+J311</f>
        <v>400</v>
      </c>
      <c r="N311" s="131">
        <f t="shared" si="38"/>
        <v>9</v>
      </c>
      <c r="O311" s="67">
        <f t="shared" si="39"/>
        <v>120</v>
      </c>
      <c r="P311" s="157">
        <v>30</v>
      </c>
      <c r="Q311" s="139">
        <f>M311/2</f>
        <v>200</v>
      </c>
      <c r="R311" s="152">
        <f t="shared" si="40"/>
        <v>60</v>
      </c>
    </row>
    <row r="312" spans="1:18" ht="21.95" customHeight="1" x14ac:dyDescent="0.25">
      <c r="A312" s="18">
        <v>181</v>
      </c>
      <c r="B312" s="56" t="s">
        <v>401</v>
      </c>
      <c r="C312" s="6" t="s">
        <v>400</v>
      </c>
      <c r="D312" s="18" t="s">
        <v>14</v>
      </c>
      <c r="E312" s="18" t="s">
        <v>149</v>
      </c>
      <c r="F312" s="18" t="s">
        <v>280</v>
      </c>
      <c r="G312" s="30">
        <v>0</v>
      </c>
      <c r="H312" s="33">
        <v>20</v>
      </c>
      <c r="I312" s="30">
        <v>0</v>
      </c>
      <c r="J312" s="47">
        <v>800</v>
      </c>
      <c r="K312" s="35">
        <v>4.0999999999999996</v>
      </c>
      <c r="L312" s="31">
        <f>G312+H312</f>
        <v>20</v>
      </c>
      <c r="M312" s="47">
        <f>I312+J312</f>
        <v>800</v>
      </c>
      <c r="N312" s="131">
        <f t="shared" si="38"/>
        <v>82</v>
      </c>
      <c r="O312" s="67">
        <f t="shared" si="39"/>
        <v>3279.9999999999995</v>
      </c>
      <c r="P312" s="157">
        <v>20</v>
      </c>
      <c r="Q312" s="139">
        <f>M312/2</f>
        <v>400</v>
      </c>
      <c r="R312" s="152">
        <f t="shared" si="40"/>
        <v>1639.9999999999998</v>
      </c>
    </row>
    <row r="313" spans="1:18" ht="15.75" customHeight="1" x14ac:dyDescent="0.25">
      <c r="A313" s="91"/>
      <c r="B313" s="127" t="s">
        <v>402</v>
      </c>
      <c r="C313" s="4"/>
      <c r="D313" s="4"/>
      <c r="E313" s="4"/>
      <c r="F313" s="4"/>
      <c r="G313" s="30"/>
      <c r="H313" s="34"/>
      <c r="I313" s="30"/>
      <c r="J313" s="47"/>
      <c r="K313" s="35"/>
      <c r="L313" s="31"/>
      <c r="M313" s="47"/>
      <c r="N313" s="132">
        <f>SUM(N311:N312)</f>
        <v>91</v>
      </c>
      <c r="O313" s="105">
        <f>SUM(O311:O312)</f>
        <v>3399.9999999999995</v>
      </c>
      <c r="P313" s="157"/>
      <c r="Q313" s="139"/>
      <c r="R313" s="152"/>
    </row>
    <row r="314" spans="1:18" ht="12.75" customHeight="1" x14ac:dyDescent="0.25">
      <c r="A314" s="14"/>
      <c r="B314" s="73" t="s">
        <v>403</v>
      </c>
      <c r="C314" s="5"/>
      <c r="D314" s="5"/>
      <c r="E314" s="5"/>
      <c r="F314" s="5"/>
      <c r="G314" s="30"/>
      <c r="H314" s="36"/>
      <c r="I314" s="30"/>
      <c r="J314" s="47"/>
      <c r="K314" s="37"/>
      <c r="L314" s="31"/>
      <c r="M314" s="47"/>
      <c r="N314" s="131"/>
      <c r="O314" s="67"/>
      <c r="P314" s="157"/>
      <c r="Q314" s="139"/>
      <c r="R314" s="152"/>
    </row>
    <row r="315" spans="1:18" s="135" customFormat="1" ht="25.5" customHeight="1" x14ac:dyDescent="0.25">
      <c r="A315" s="3">
        <v>182</v>
      </c>
      <c r="B315" s="70" t="s">
        <v>463</v>
      </c>
      <c r="C315" s="3" t="s">
        <v>404</v>
      </c>
      <c r="D315" s="28" t="s">
        <v>30</v>
      </c>
      <c r="E315" s="28" t="s">
        <v>149</v>
      </c>
      <c r="F315" s="138">
        <v>0.1</v>
      </c>
      <c r="G315" s="133">
        <v>5</v>
      </c>
      <c r="H315" s="31">
        <v>0</v>
      </c>
      <c r="I315" s="133">
        <v>300</v>
      </c>
      <c r="J315" s="134">
        <v>0</v>
      </c>
      <c r="K315" s="35">
        <v>28.5</v>
      </c>
      <c r="L315" s="31">
        <f>G315+H315</f>
        <v>5</v>
      </c>
      <c r="M315" s="134">
        <f>I315+J315</f>
        <v>300</v>
      </c>
      <c r="N315" s="131">
        <f t="shared" si="38"/>
        <v>142.5</v>
      </c>
      <c r="O315" s="67">
        <f t="shared" si="39"/>
        <v>8550</v>
      </c>
      <c r="P315" s="158">
        <v>5</v>
      </c>
      <c r="Q315" s="159">
        <f>M315/2</f>
        <v>150</v>
      </c>
      <c r="R315" s="152">
        <f t="shared" si="40"/>
        <v>4275</v>
      </c>
    </row>
    <row r="316" spans="1:18" s="135" customFormat="1" ht="24" customHeight="1" x14ac:dyDescent="0.25">
      <c r="A316" s="3">
        <v>183</v>
      </c>
      <c r="B316" s="70" t="s">
        <v>470</v>
      </c>
      <c r="C316" s="3" t="s">
        <v>404</v>
      </c>
      <c r="D316" s="28" t="s">
        <v>30</v>
      </c>
      <c r="E316" s="28" t="s">
        <v>149</v>
      </c>
      <c r="F316" s="138">
        <v>0.1</v>
      </c>
      <c r="G316" s="133">
        <v>5</v>
      </c>
      <c r="H316" s="31">
        <v>0</v>
      </c>
      <c r="I316" s="133">
        <v>300</v>
      </c>
      <c r="J316" s="134">
        <v>0</v>
      </c>
      <c r="K316" s="35">
        <v>23</v>
      </c>
      <c r="L316" s="31">
        <f>G316+H316</f>
        <v>5</v>
      </c>
      <c r="M316" s="134">
        <f>I316+J316</f>
        <v>300</v>
      </c>
      <c r="N316" s="131">
        <f t="shared" si="38"/>
        <v>115</v>
      </c>
      <c r="O316" s="67">
        <f t="shared" si="39"/>
        <v>6900</v>
      </c>
      <c r="P316" s="158">
        <v>5</v>
      </c>
      <c r="Q316" s="159">
        <f>M316/2</f>
        <v>150</v>
      </c>
      <c r="R316" s="152">
        <f t="shared" si="40"/>
        <v>3450</v>
      </c>
    </row>
    <row r="317" spans="1:18" s="135" customFormat="1" ht="46.5" customHeight="1" x14ac:dyDescent="0.25">
      <c r="A317" s="3">
        <v>184</v>
      </c>
      <c r="B317" s="70" t="s">
        <v>405</v>
      </c>
      <c r="C317" s="3" t="s">
        <v>404</v>
      </c>
      <c r="D317" s="28" t="s">
        <v>406</v>
      </c>
      <c r="E317" s="28" t="s">
        <v>149</v>
      </c>
      <c r="F317" s="138">
        <v>0.05</v>
      </c>
      <c r="G317" s="133">
        <v>60</v>
      </c>
      <c r="H317" s="31">
        <v>10</v>
      </c>
      <c r="I317" s="133">
        <v>1500</v>
      </c>
      <c r="J317" s="134">
        <v>1000</v>
      </c>
      <c r="K317" s="35">
        <v>2.88</v>
      </c>
      <c r="L317" s="31">
        <f>G317+H317</f>
        <v>70</v>
      </c>
      <c r="M317" s="134">
        <f>I317+J317</f>
        <v>2500</v>
      </c>
      <c r="N317" s="131">
        <f t="shared" si="38"/>
        <v>201.6</v>
      </c>
      <c r="O317" s="67">
        <f t="shared" si="39"/>
        <v>7200</v>
      </c>
      <c r="P317" s="158">
        <v>60</v>
      </c>
      <c r="Q317" s="159">
        <f>M317/2</f>
        <v>1250</v>
      </c>
      <c r="R317" s="152">
        <f t="shared" si="40"/>
        <v>3600</v>
      </c>
    </row>
    <row r="318" spans="1:18" s="135" customFormat="1" ht="43.5" customHeight="1" x14ac:dyDescent="0.25">
      <c r="A318" s="3">
        <v>185</v>
      </c>
      <c r="B318" s="70" t="s">
        <v>405</v>
      </c>
      <c r="C318" s="3" t="s">
        <v>404</v>
      </c>
      <c r="D318" s="28" t="s">
        <v>407</v>
      </c>
      <c r="E318" s="28" t="s">
        <v>149</v>
      </c>
      <c r="F318" s="138">
        <v>0.1</v>
      </c>
      <c r="G318" s="133">
        <v>100</v>
      </c>
      <c r="H318" s="31">
        <v>10</v>
      </c>
      <c r="I318" s="133">
        <v>5000</v>
      </c>
      <c r="J318" s="134">
        <v>100</v>
      </c>
      <c r="K318" s="35">
        <v>3.62</v>
      </c>
      <c r="L318" s="31">
        <f>G318+H318</f>
        <v>110</v>
      </c>
      <c r="M318" s="134">
        <f>I318+J318</f>
        <v>5100</v>
      </c>
      <c r="N318" s="131">
        <f t="shared" si="38"/>
        <v>398.2</v>
      </c>
      <c r="O318" s="67">
        <f t="shared" si="39"/>
        <v>18462</v>
      </c>
      <c r="P318" s="158">
        <v>50</v>
      </c>
      <c r="Q318" s="159">
        <f>M318/2</f>
        <v>2550</v>
      </c>
      <c r="R318" s="152">
        <f t="shared" si="40"/>
        <v>9231</v>
      </c>
    </row>
    <row r="319" spans="1:18" s="135" customFormat="1" ht="45" customHeight="1" x14ac:dyDescent="0.25">
      <c r="A319" s="3">
        <v>186</v>
      </c>
      <c r="B319" s="70" t="s">
        <v>405</v>
      </c>
      <c r="C319" s="3" t="s">
        <v>404</v>
      </c>
      <c r="D319" s="28" t="s">
        <v>407</v>
      </c>
      <c r="E319" s="28" t="s">
        <v>149</v>
      </c>
      <c r="F319" s="138">
        <v>0.05</v>
      </c>
      <c r="G319" s="133">
        <v>500</v>
      </c>
      <c r="H319" s="31">
        <v>10</v>
      </c>
      <c r="I319" s="133">
        <v>8000</v>
      </c>
      <c r="J319" s="134">
        <v>3000</v>
      </c>
      <c r="K319" s="35">
        <v>3.35</v>
      </c>
      <c r="L319" s="31">
        <f>G319+H319</f>
        <v>510</v>
      </c>
      <c r="M319" s="134">
        <f>I319+J319</f>
        <v>11000</v>
      </c>
      <c r="N319" s="131">
        <f t="shared" si="38"/>
        <v>1708.5</v>
      </c>
      <c r="O319" s="67">
        <f t="shared" si="39"/>
        <v>36850</v>
      </c>
      <c r="P319" s="158">
        <v>100</v>
      </c>
      <c r="Q319" s="159">
        <f>M319/2</f>
        <v>5500</v>
      </c>
      <c r="R319" s="152">
        <f t="shared" si="40"/>
        <v>18425</v>
      </c>
    </row>
    <row r="320" spans="1:18" ht="19.5" customHeight="1" x14ac:dyDescent="0.25">
      <c r="A320" s="95"/>
      <c r="B320" s="127" t="s">
        <v>408</v>
      </c>
      <c r="C320" s="11"/>
      <c r="D320" s="11"/>
      <c r="E320" s="11"/>
      <c r="F320" s="11"/>
      <c r="G320" s="39"/>
      <c r="H320" s="34"/>
      <c r="I320" s="39"/>
      <c r="J320" s="34"/>
      <c r="K320" s="35"/>
      <c r="L320" s="31"/>
      <c r="M320" s="47"/>
      <c r="N320" s="132">
        <f>SUM(N315:N319)</f>
        <v>2565.8000000000002</v>
      </c>
      <c r="O320" s="105">
        <f>SUM(O315:O319)</f>
        <v>77962</v>
      </c>
      <c r="P320" s="157"/>
      <c r="Q320" s="139"/>
      <c r="R320" s="152"/>
    </row>
    <row r="321" spans="1:18" ht="15.75" customHeight="1" x14ac:dyDescent="0.25">
      <c r="A321" s="14"/>
      <c r="B321" s="73" t="s">
        <v>409</v>
      </c>
      <c r="C321" s="21"/>
      <c r="D321" s="21"/>
      <c r="E321" s="21"/>
      <c r="F321" s="21"/>
      <c r="G321" s="40"/>
      <c r="H321" s="36"/>
      <c r="I321" s="40"/>
      <c r="J321" s="36"/>
      <c r="K321" s="37"/>
      <c r="L321" s="31"/>
      <c r="M321" s="47"/>
      <c r="N321" s="131"/>
      <c r="O321" s="67"/>
      <c r="P321" s="157"/>
      <c r="Q321" s="139"/>
      <c r="R321" s="152"/>
    </row>
    <row r="322" spans="1:18" ht="24.95" customHeight="1" x14ac:dyDescent="0.25">
      <c r="A322" s="6">
        <v>187</v>
      </c>
      <c r="B322" s="56" t="s">
        <v>410</v>
      </c>
      <c r="C322" s="6" t="s">
        <v>411</v>
      </c>
      <c r="D322" s="18" t="s">
        <v>412</v>
      </c>
      <c r="E322" s="18" t="s">
        <v>149</v>
      </c>
      <c r="F322" s="18" t="s">
        <v>467</v>
      </c>
      <c r="G322" s="30">
        <v>1</v>
      </c>
      <c r="H322" s="33">
        <v>1</v>
      </c>
      <c r="I322" s="30">
        <v>10</v>
      </c>
      <c r="J322" s="47">
        <v>3</v>
      </c>
      <c r="K322" s="166">
        <v>300</v>
      </c>
      <c r="L322" s="31">
        <f t="shared" ref="L322:L331" si="44">G322+H322</f>
        <v>2</v>
      </c>
      <c r="M322" s="47">
        <f t="shared" ref="M322:M331" si="45">I322+J322</f>
        <v>13</v>
      </c>
      <c r="N322" s="131">
        <f t="shared" si="38"/>
        <v>600</v>
      </c>
      <c r="O322" s="67">
        <f t="shared" si="39"/>
        <v>3900</v>
      </c>
      <c r="P322" s="157">
        <v>1</v>
      </c>
      <c r="Q322" s="139">
        <v>7</v>
      </c>
      <c r="R322" s="152">
        <f t="shared" si="40"/>
        <v>2100</v>
      </c>
    </row>
    <row r="323" spans="1:18" ht="24.95" customHeight="1" x14ac:dyDescent="0.25">
      <c r="A323" s="6">
        <v>188</v>
      </c>
      <c r="B323" s="56" t="s">
        <v>413</v>
      </c>
      <c r="C323" s="6" t="s">
        <v>411</v>
      </c>
      <c r="D323" s="18" t="s">
        <v>30</v>
      </c>
      <c r="E323" s="18" t="s">
        <v>149</v>
      </c>
      <c r="F323" s="44">
        <v>0.04</v>
      </c>
      <c r="G323" s="30">
        <v>10</v>
      </c>
      <c r="H323" s="33">
        <v>0</v>
      </c>
      <c r="I323" s="30">
        <v>150</v>
      </c>
      <c r="J323" s="47">
        <v>0</v>
      </c>
      <c r="K323" s="35">
        <v>14.44</v>
      </c>
      <c r="L323" s="31">
        <f t="shared" si="44"/>
        <v>10</v>
      </c>
      <c r="M323" s="47">
        <f t="shared" si="45"/>
        <v>150</v>
      </c>
      <c r="N323" s="131">
        <f t="shared" si="38"/>
        <v>144.4</v>
      </c>
      <c r="O323" s="67">
        <f t="shared" si="39"/>
        <v>2166</v>
      </c>
      <c r="P323" s="157">
        <v>10</v>
      </c>
      <c r="Q323" s="139">
        <f t="shared" ref="Q323:Q331" si="46">M323/2</f>
        <v>75</v>
      </c>
      <c r="R323" s="152">
        <f t="shared" si="40"/>
        <v>1083</v>
      </c>
    </row>
    <row r="324" spans="1:18" s="135" customFormat="1" ht="44.25" customHeight="1" x14ac:dyDescent="0.25">
      <c r="A324" s="6">
        <v>189</v>
      </c>
      <c r="B324" s="70" t="s">
        <v>414</v>
      </c>
      <c r="C324" s="3" t="s">
        <v>411</v>
      </c>
      <c r="D324" s="28" t="s">
        <v>415</v>
      </c>
      <c r="E324" s="28" t="s">
        <v>149</v>
      </c>
      <c r="F324" s="28"/>
      <c r="G324" s="133">
        <v>100</v>
      </c>
      <c r="H324" s="31">
        <v>10</v>
      </c>
      <c r="I324" s="133">
        <v>2000</v>
      </c>
      <c r="J324" s="134">
        <v>1000</v>
      </c>
      <c r="K324" s="35">
        <v>3.35</v>
      </c>
      <c r="L324" s="31">
        <f t="shared" si="44"/>
        <v>110</v>
      </c>
      <c r="M324" s="134">
        <f t="shared" si="45"/>
        <v>3000</v>
      </c>
      <c r="N324" s="131">
        <f t="shared" si="38"/>
        <v>368.5</v>
      </c>
      <c r="O324" s="67">
        <f t="shared" si="39"/>
        <v>10050</v>
      </c>
      <c r="P324" s="158">
        <v>10</v>
      </c>
      <c r="Q324" s="159">
        <f t="shared" si="46"/>
        <v>1500</v>
      </c>
      <c r="R324" s="152">
        <f t="shared" si="40"/>
        <v>5025</v>
      </c>
    </row>
    <row r="325" spans="1:18" ht="42" customHeight="1" x14ac:dyDescent="0.25">
      <c r="A325" s="6">
        <v>190</v>
      </c>
      <c r="B325" s="56" t="s">
        <v>416</v>
      </c>
      <c r="C325" s="6" t="s">
        <v>411</v>
      </c>
      <c r="D325" s="18" t="s">
        <v>415</v>
      </c>
      <c r="E325" s="18" t="s">
        <v>149</v>
      </c>
      <c r="F325" s="44">
        <v>0.06</v>
      </c>
      <c r="G325" s="30"/>
      <c r="H325" s="33">
        <v>20</v>
      </c>
      <c r="I325" s="30"/>
      <c r="J325" s="47">
        <v>100</v>
      </c>
      <c r="K325" s="35">
        <v>22.37</v>
      </c>
      <c r="L325" s="31">
        <f t="shared" si="44"/>
        <v>20</v>
      </c>
      <c r="M325" s="47">
        <f t="shared" si="45"/>
        <v>100</v>
      </c>
      <c r="N325" s="131">
        <f t="shared" si="38"/>
        <v>447.40000000000003</v>
      </c>
      <c r="O325" s="67">
        <f t="shared" si="39"/>
        <v>2237</v>
      </c>
      <c r="P325" s="157">
        <v>10</v>
      </c>
      <c r="Q325" s="139">
        <f t="shared" si="46"/>
        <v>50</v>
      </c>
      <c r="R325" s="152">
        <f t="shared" si="40"/>
        <v>1118.5</v>
      </c>
    </row>
    <row r="326" spans="1:18" ht="24.75" customHeight="1" x14ac:dyDescent="0.25">
      <c r="A326" s="6">
        <v>191</v>
      </c>
      <c r="B326" s="56" t="s">
        <v>417</v>
      </c>
      <c r="C326" s="6" t="s">
        <v>411</v>
      </c>
      <c r="D326" s="18" t="s">
        <v>412</v>
      </c>
      <c r="E326" s="18" t="s">
        <v>149</v>
      </c>
      <c r="F326" s="50">
        <v>7.4499999999999997E-2</v>
      </c>
      <c r="G326" s="30">
        <v>10</v>
      </c>
      <c r="H326" s="33">
        <v>0</v>
      </c>
      <c r="I326" s="30">
        <v>60</v>
      </c>
      <c r="J326" s="47">
        <v>0</v>
      </c>
      <c r="K326" s="35">
        <v>4.1500000000000004</v>
      </c>
      <c r="L326" s="31">
        <f t="shared" si="44"/>
        <v>10</v>
      </c>
      <c r="M326" s="47">
        <f t="shared" si="45"/>
        <v>60</v>
      </c>
      <c r="N326" s="131">
        <f t="shared" si="38"/>
        <v>41.5</v>
      </c>
      <c r="O326" s="67">
        <f t="shared" si="39"/>
        <v>249.00000000000003</v>
      </c>
      <c r="P326" s="157">
        <v>10</v>
      </c>
      <c r="Q326" s="139">
        <f t="shared" si="46"/>
        <v>30</v>
      </c>
      <c r="R326" s="152">
        <f t="shared" si="40"/>
        <v>124.50000000000001</v>
      </c>
    </row>
    <row r="327" spans="1:18" ht="42.75" customHeight="1" x14ac:dyDescent="0.25">
      <c r="A327" s="6">
        <v>192</v>
      </c>
      <c r="B327" s="56" t="s">
        <v>418</v>
      </c>
      <c r="C327" s="6" t="s">
        <v>411</v>
      </c>
      <c r="D327" s="18" t="s">
        <v>419</v>
      </c>
      <c r="E327" s="18" t="s">
        <v>149</v>
      </c>
      <c r="F327" s="50" t="s">
        <v>465</v>
      </c>
      <c r="G327" s="30">
        <v>100</v>
      </c>
      <c r="H327" s="33">
        <v>10</v>
      </c>
      <c r="I327" s="30">
        <v>3000</v>
      </c>
      <c r="J327" s="47">
        <v>3000</v>
      </c>
      <c r="K327" s="35">
        <v>2.57</v>
      </c>
      <c r="L327" s="31">
        <f t="shared" si="44"/>
        <v>110</v>
      </c>
      <c r="M327" s="47">
        <f t="shared" si="45"/>
        <v>6000</v>
      </c>
      <c r="N327" s="131">
        <f t="shared" si="38"/>
        <v>282.7</v>
      </c>
      <c r="O327" s="67">
        <f t="shared" si="39"/>
        <v>15419.999999999998</v>
      </c>
      <c r="P327" s="157">
        <v>50</v>
      </c>
      <c r="Q327" s="139">
        <f t="shared" si="46"/>
        <v>3000</v>
      </c>
      <c r="R327" s="152">
        <f t="shared" si="40"/>
        <v>7709.9999999999991</v>
      </c>
    </row>
    <row r="328" spans="1:18" ht="42.75" customHeight="1" x14ac:dyDescent="0.25">
      <c r="A328" s="6">
        <v>193</v>
      </c>
      <c r="B328" s="56" t="s">
        <v>418</v>
      </c>
      <c r="C328" s="6" t="s">
        <v>411</v>
      </c>
      <c r="D328" s="18" t="s">
        <v>415</v>
      </c>
      <c r="E328" s="18" t="s">
        <v>149</v>
      </c>
      <c r="F328" s="50" t="s">
        <v>466</v>
      </c>
      <c r="G328" s="30">
        <v>500</v>
      </c>
      <c r="H328" s="33">
        <v>10</v>
      </c>
      <c r="I328" s="30">
        <v>3000</v>
      </c>
      <c r="J328" s="47">
        <v>8000</v>
      </c>
      <c r="K328" s="35">
        <v>3.34</v>
      </c>
      <c r="L328" s="31">
        <f t="shared" si="44"/>
        <v>510</v>
      </c>
      <c r="M328" s="47">
        <f t="shared" si="45"/>
        <v>11000</v>
      </c>
      <c r="N328" s="131">
        <f t="shared" si="38"/>
        <v>1703.3999999999999</v>
      </c>
      <c r="O328" s="67">
        <f t="shared" si="39"/>
        <v>36740</v>
      </c>
      <c r="P328" s="157">
        <v>100</v>
      </c>
      <c r="Q328" s="139">
        <f t="shared" si="46"/>
        <v>5500</v>
      </c>
      <c r="R328" s="152">
        <f t="shared" si="40"/>
        <v>18370</v>
      </c>
    </row>
    <row r="329" spans="1:18" ht="45" customHeight="1" x14ac:dyDescent="0.25">
      <c r="A329" s="6">
        <v>194</v>
      </c>
      <c r="B329" s="56" t="s">
        <v>418</v>
      </c>
      <c r="C329" s="6" t="s">
        <v>411</v>
      </c>
      <c r="D329" s="18" t="s">
        <v>435</v>
      </c>
      <c r="E329" s="18" t="s">
        <v>149</v>
      </c>
      <c r="F329" s="50" t="s">
        <v>464</v>
      </c>
      <c r="G329" s="30"/>
      <c r="H329" s="33">
        <v>10</v>
      </c>
      <c r="I329" s="30"/>
      <c r="J329" s="47">
        <v>100</v>
      </c>
      <c r="K329" s="35">
        <v>4.8600000000000003</v>
      </c>
      <c r="L329" s="31">
        <f t="shared" si="44"/>
        <v>10</v>
      </c>
      <c r="M329" s="47">
        <f t="shared" si="45"/>
        <v>100</v>
      </c>
      <c r="N329" s="131">
        <f t="shared" si="38"/>
        <v>48.6</v>
      </c>
      <c r="O329" s="67">
        <f t="shared" si="39"/>
        <v>486.00000000000006</v>
      </c>
      <c r="P329" s="157">
        <v>10</v>
      </c>
      <c r="Q329" s="139">
        <f t="shared" si="46"/>
        <v>50</v>
      </c>
      <c r="R329" s="152">
        <f t="shared" si="40"/>
        <v>243.00000000000003</v>
      </c>
    </row>
    <row r="330" spans="1:18" ht="25.5" customHeight="1" x14ac:dyDescent="0.25">
      <c r="A330" s="6">
        <v>195</v>
      </c>
      <c r="B330" s="56" t="s">
        <v>420</v>
      </c>
      <c r="C330" s="6" t="s">
        <v>411</v>
      </c>
      <c r="D330" s="18" t="s">
        <v>412</v>
      </c>
      <c r="E330" s="18" t="s">
        <v>149</v>
      </c>
      <c r="F330" s="50">
        <v>8.4000000000000005E-2</v>
      </c>
      <c r="G330" s="30">
        <v>5</v>
      </c>
      <c r="H330" s="33">
        <v>0</v>
      </c>
      <c r="I330" s="30">
        <v>60</v>
      </c>
      <c r="J330" s="47">
        <v>0</v>
      </c>
      <c r="K330" s="35">
        <v>6.19</v>
      </c>
      <c r="L330" s="31">
        <f t="shared" si="44"/>
        <v>5</v>
      </c>
      <c r="M330" s="47">
        <f t="shared" si="45"/>
        <v>60</v>
      </c>
      <c r="N330" s="131">
        <f t="shared" ref="N330:N341" si="47">L330*K330</f>
        <v>30.950000000000003</v>
      </c>
      <c r="O330" s="67">
        <f t="shared" ref="O330:O341" si="48">M330*K330</f>
        <v>371.40000000000003</v>
      </c>
      <c r="P330" s="157">
        <v>5</v>
      </c>
      <c r="Q330" s="139">
        <f t="shared" si="46"/>
        <v>30</v>
      </c>
      <c r="R330" s="152">
        <f t="shared" ref="R330:R341" si="49">Q330*K330</f>
        <v>185.70000000000002</v>
      </c>
    </row>
    <row r="331" spans="1:18" ht="21.95" customHeight="1" x14ac:dyDescent="0.25">
      <c r="A331" s="6">
        <v>196</v>
      </c>
      <c r="B331" s="56" t="s">
        <v>319</v>
      </c>
      <c r="C331" s="6" t="s">
        <v>411</v>
      </c>
      <c r="D331" s="18" t="s">
        <v>381</v>
      </c>
      <c r="E331" s="18" t="s">
        <v>149</v>
      </c>
      <c r="F331" s="18" t="s">
        <v>421</v>
      </c>
      <c r="G331" s="30"/>
      <c r="H331" s="33">
        <v>10</v>
      </c>
      <c r="I331" s="30"/>
      <c r="J331" s="47">
        <v>1500</v>
      </c>
      <c r="K331" s="35">
        <v>3.34</v>
      </c>
      <c r="L331" s="31">
        <f t="shared" si="44"/>
        <v>10</v>
      </c>
      <c r="M331" s="47">
        <f t="shared" si="45"/>
        <v>1500</v>
      </c>
      <c r="N331" s="131">
        <f t="shared" si="47"/>
        <v>33.4</v>
      </c>
      <c r="O331" s="67">
        <f t="shared" si="48"/>
        <v>5010</v>
      </c>
      <c r="P331" s="157">
        <v>10</v>
      </c>
      <c r="Q331" s="139">
        <f t="shared" si="46"/>
        <v>750</v>
      </c>
      <c r="R331" s="152">
        <f t="shared" si="49"/>
        <v>2505</v>
      </c>
    </row>
    <row r="332" spans="1:18" ht="14.25" customHeight="1" x14ac:dyDescent="0.25">
      <c r="A332" s="91"/>
      <c r="B332" s="127" t="s">
        <v>422</v>
      </c>
      <c r="C332" s="4"/>
      <c r="D332" s="4"/>
      <c r="E332" s="4"/>
      <c r="F332" s="4"/>
      <c r="G332" s="39"/>
      <c r="H332" s="34"/>
      <c r="I332" s="39"/>
      <c r="J332" s="34"/>
      <c r="K332" s="35"/>
      <c r="L332" s="31"/>
      <c r="M332" s="47"/>
      <c r="N332" s="132">
        <f>SUM(N322:N331)</f>
        <v>3700.85</v>
      </c>
      <c r="O332" s="105">
        <f>SUM(O322:O331)</f>
        <v>76629.399999999994</v>
      </c>
      <c r="P332" s="157"/>
      <c r="Q332" s="139"/>
      <c r="R332" s="152"/>
    </row>
    <row r="333" spans="1:18" ht="7.5" customHeight="1" x14ac:dyDescent="0.25">
      <c r="A333" s="91"/>
      <c r="B333" s="74"/>
      <c r="C333" s="4"/>
      <c r="D333" s="4"/>
      <c r="E333" s="4"/>
      <c r="F333" s="4"/>
      <c r="G333" s="39"/>
      <c r="H333" s="34"/>
      <c r="I333" s="39"/>
      <c r="J333" s="34"/>
      <c r="K333" s="35"/>
      <c r="L333" s="31"/>
      <c r="M333" s="47"/>
      <c r="N333" s="131"/>
      <c r="O333" s="67"/>
      <c r="P333" s="157"/>
      <c r="Q333" s="139"/>
      <c r="R333" s="152"/>
    </row>
    <row r="334" spans="1:18" ht="13.5" customHeight="1" x14ac:dyDescent="0.25">
      <c r="A334" s="14"/>
      <c r="B334" s="73" t="s">
        <v>423</v>
      </c>
      <c r="C334" s="21"/>
      <c r="D334" s="21"/>
      <c r="E334" s="21"/>
      <c r="F334" s="21"/>
      <c r="G334" s="40"/>
      <c r="H334" s="36"/>
      <c r="I334" s="40"/>
      <c r="J334" s="36"/>
      <c r="K334" s="37"/>
      <c r="L334" s="31"/>
      <c r="M334" s="47"/>
      <c r="N334" s="131"/>
      <c r="O334" s="67"/>
      <c r="P334" s="157"/>
      <c r="Q334" s="139"/>
      <c r="R334" s="152"/>
    </row>
    <row r="335" spans="1:18" ht="24.75" customHeight="1" x14ac:dyDescent="0.25">
      <c r="A335" s="6">
        <v>197</v>
      </c>
      <c r="B335" s="56" t="s">
        <v>424</v>
      </c>
      <c r="C335" s="6" t="s">
        <v>244</v>
      </c>
      <c r="D335" s="18" t="s">
        <v>16</v>
      </c>
      <c r="E335" s="18" t="s">
        <v>17</v>
      </c>
      <c r="F335" s="18" t="s">
        <v>472</v>
      </c>
      <c r="G335" s="30">
        <v>1</v>
      </c>
      <c r="H335" s="33">
        <v>0</v>
      </c>
      <c r="I335" s="30">
        <v>3</v>
      </c>
      <c r="J335" s="47">
        <v>0</v>
      </c>
      <c r="K335" s="35">
        <v>18.82</v>
      </c>
      <c r="L335" s="31">
        <f t="shared" ref="L335:L341" si="50">G335+H335</f>
        <v>1</v>
      </c>
      <c r="M335" s="47">
        <f t="shared" ref="M335:M341" si="51">I335+J335</f>
        <v>3</v>
      </c>
      <c r="N335" s="131">
        <f t="shared" si="47"/>
        <v>18.82</v>
      </c>
      <c r="O335" s="67">
        <f t="shared" si="48"/>
        <v>56.46</v>
      </c>
      <c r="P335" s="157">
        <v>1</v>
      </c>
      <c r="Q335" s="139">
        <v>2</v>
      </c>
      <c r="R335" s="152">
        <f t="shared" si="49"/>
        <v>37.64</v>
      </c>
    </row>
    <row r="336" spans="1:18" ht="21.75" customHeight="1" x14ac:dyDescent="0.25">
      <c r="A336" s="6">
        <v>198</v>
      </c>
      <c r="B336" s="56" t="s">
        <v>425</v>
      </c>
      <c r="C336" s="6" t="s">
        <v>244</v>
      </c>
      <c r="D336" s="18" t="s">
        <v>16</v>
      </c>
      <c r="E336" s="18" t="s">
        <v>17</v>
      </c>
      <c r="F336" s="18" t="s">
        <v>461</v>
      </c>
      <c r="G336" s="30">
        <v>5</v>
      </c>
      <c r="H336" s="33">
        <v>5</v>
      </c>
      <c r="I336" s="30">
        <v>300</v>
      </c>
      <c r="J336" s="47">
        <v>40</v>
      </c>
      <c r="K336" s="35">
        <v>3.16</v>
      </c>
      <c r="L336" s="31">
        <f t="shared" si="50"/>
        <v>10</v>
      </c>
      <c r="M336" s="47">
        <f t="shared" si="51"/>
        <v>340</v>
      </c>
      <c r="N336" s="131">
        <f t="shared" si="47"/>
        <v>31.6</v>
      </c>
      <c r="O336" s="67">
        <f t="shared" si="48"/>
        <v>1074.4000000000001</v>
      </c>
      <c r="P336" s="157">
        <v>5</v>
      </c>
      <c r="Q336" s="139">
        <f t="shared" ref="Q336:Q341" si="52">M336/2</f>
        <v>170</v>
      </c>
      <c r="R336" s="152">
        <f t="shared" si="49"/>
        <v>537.20000000000005</v>
      </c>
    </row>
    <row r="337" spans="1:18" ht="24.95" customHeight="1" x14ac:dyDescent="0.25">
      <c r="A337" s="6">
        <v>199</v>
      </c>
      <c r="B337" s="56" t="s">
        <v>426</v>
      </c>
      <c r="C337" s="6" t="s">
        <v>244</v>
      </c>
      <c r="D337" s="18" t="s">
        <v>16</v>
      </c>
      <c r="E337" s="18" t="s">
        <v>17</v>
      </c>
      <c r="F337" s="18" t="s">
        <v>427</v>
      </c>
      <c r="G337" s="30">
        <v>5</v>
      </c>
      <c r="H337" s="33">
        <v>5</v>
      </c>
      <c r="I337" s="30">
        <v>30</v>
      </c>
      <c r="J337" s="47">
        <v>30</v>
      </c>
      <c r="K337" s="35">
        <v>2.16</v>
      </c>
      <c r="L337" s="31">
        <f t="shared" si="50"/>
        <v>10</v>
      </c>
      <c r="M337" s="47">
        <f t="shared" si="51"/>
        <v>60</v>
      </c>
      <c r="N337" s="131">
        <f t="shared" si="47"/>
        <v>21.6</v>
      </c>
      <c r="O337" s="67">
        <f t="shared" si="48"/>
        <v>129.60000000000002</v>
      </c>
      <c r="P337" s="157">
        <v>5</v>
      </c>
      <c r="Q337" s="139">
        <f t="shared" si="52"/>
        <v>30</v>
      </c>
      <c r="R337" s="152">
        <f t="shared" si="49"/>
        <v>64.800000000000011</v>
      </c>
    </row>
    <row r="338" spans="1:18" ht="21" customHeight="1" x14ac:dyDescent="0.25">
      <c r="A338" s="6">
        <v>200</v>
      </c>
      <c r="B338" s="70" t="s">
        <v>428</v>
      </c>
      <c r="C338" s="6" t="s">
        <v>244</v>
      </c>
      <c r="D338" s="18" t="s">
        <v>16</v>
      </c>
      <c r="E338" s="18" t="s">
        <v>17</v>
      </c>
      <c r="F338" s="18" t="s">
        <v>468</v>
      </c>
      <c r="G338" s="30">
        <v>0</v>
      </c>
      <c r="H338" s="33">
        <v>10</v>
      </c>
      <c r="I338" s="30">
        <v>0</v>
      </c>
      <c r="J338" s="47">
        <v>30</v>
      </c>
      <c r="K338" s="35">
        <v>13.34</v>
      </c>
      <c r="L338" s="31">
        <f t="shared" si="50"/>
        <v>10</v>
      </c>
      <c r="M338" s="47">
        <f t="shared" si="51"/>
        <v>30</v>
      </c>
      <c r="N338" s="131">
        <f t="shared" si="47"/>
        <v>133.4</v>
      </c>
      <c r="O338" s="67">
        <f t="shared" si="48"/>
        <v>400.2</v>
      </c>
      <c r="P338" s="157">
        <v>10</v>
      </c>
      <c r="Q338" s="139">
        <f t="shared" si="52"/>
        <v>15</v>
      </c>
      <c r="R338" s="152">
        <f t="shared" si="49"/>
        <v>200.1</v>
      </c>
    </row>
    <row r="339" spans="1:18" ht="21.75" customHeight="1" x14ac:dyDescent="0.25">
      <c r="A339" s="6">
        <v>201</v>
      </c>
      <c r="B339" s="56" t="s">
        <v>418</v>
      </c>
      <c r="C339" s="6" t="s">
        <v>244</v>
      </c>
      <c r="D339" s="18" t="s">
        <v>16</v>
      </c>
      <c r="E339" s="18" t="s">
        <v>17</v>
      </c>
      <c r="F339" s="18" t="s">
        <v>469</v>
      </c>
      <c r="G339" s="30">
        <v>0</v>
      </c>
      <c r="H339" s="33">
        <v>5</v>
      </c>
      <c r="I339" s="30">
        <v>0</v>
      </c>
      <c r="J339" s="47">
        <v>20</v>
      </c>
      <c r="K339" s="35">
        <v>2.4900000000000002</v>
      </c>
      <c r="L339" s="31">
        <f t="shared" si="50"/>
        <v>5</v>
      </c>
      <c r="M339" s="47">
        <f t="shared" si="51"/>
        <v>20</v>
      </c>
      <c r="N339" s="131">
        <f t="shared" si="47"/>
        <v>12.450000000000001</v>
      </c>
      <c r="O339" s="67">
        <f t="shared" si="48"/>
        <v>49.800000000000004</v>
      </c>
      <c r="P339" s="157">
        <v>5</v>
      </c>
      <c r="Q339" s="139">
        <f t="shared" si="52"/>
        <v>10</v>
      </c>
      <c r="R339" s="152">
        <f t="shared" si="49"/>
        <v>24.900000000000002</v>
      </c>
    </row>
    <row r="340" spans="1:18" ht="36.75" customHeight="1" x14ac:dyDescent="0.25">
      <c r="A340" s="6">
        <v>202</v>
      </c>
      <c r="B340" s="70" t="s">
        <v>429</v>
      </c>
      <c r="C340" s="6" t="s">
        <v>244</v>
      </c>
      <c r="D340" s="18" t="s">
        <v>490</v>
      </c>
      <c r="E340" s="18" t="s">
        <v>17</v>
      </c>
      <c r="F340" s="50">
        <v>2E-3</v>
      </c>
      <c r="G340" s="30">
        <v>1</v>
      </c>
      <c r="H340" s="33">
        <v>0</v>
      </c>
      <c r="I340" s="30">
        <v>10</v>
      </c>
      <c r="J340" s="47">
        <v>0</v>
      </c>
      <c r="K340" s="35">
        <v>62.13</v>
      </c>
      <c r="L340" s="31">
        <f t="shared" si="50"/>
        <v>1</v>
      </c>
      <c r="M340" s="47">
        <f t="shared" si="51"/>
        <v>10</v>
      </c>
      <c r="N340" s="131">
        <f t="shared" si="47"/>
        <v>62.13</v>
      </c>
      <c r="O340" s="67">
        <f t="shared" si="48"/>
        <v>621.30000000000007</v>
      </c>
      <c r="P340" s="157">
        <v>1</v>
      </c>
      <c r="Q340" s="139">
        <f t="shared" si="52"/>
        <v>5</v>
      </c>
      <c r="R340" s="152">
        <f t="shared" si="49"/>
        <v>310.65000000000003</v>
      </c>
    </row>
    <row r="341" spans="1:18" ht="36.75" customHeight="1" x14ac:dyDescent="0.25">
      <c r="A341" s="6">
        <v>203</v>
      </c>
      <c r="B341" s="70" t="s">
        <v>491</v>
      </c>
      <c r="C341" s="6" t="s">
        <v>244</v>
      </c>
      <c r="D341" s="18" t="s">
        <v>16</v>
      </c>
      <c r="E341" s="18" t="s">
        <v>492</v>
      </c>
      <c r="F341" s="50" t="s">
        <v>493</v>
      </c>
      <c r="G341" s="30">
        <v>20</v>
      </c>
      <c r="H341" s="33">
        <v>0</v>
      </c>
      <c r="I341" s="30">
        <v>3000</v>
      </c>
      <c r="J341" s="47">
        <v>0</v>
      </c>
      <c r="K341" s="35">
        <v>4.5199999999999996</v>
      </c>
      <c r="L341" s="31">
        <f t="shared" si="50"/>
        <v>20</v>
      </c>
      <c r="M341" s="47">
        <f t="shared" si="51"/>
        <v>3000</v>
      </c>
      <c r="N341" s="131">
        <f t="shared" si="47"/>
        <v>90.399999999999991</v>
      </c>
      <c r="O341" s="67">
        <f t="shared" si="48"/>
        <v>13559.999999999998</v>
      </c>
      <c r="P341" s="157">
        <v>10</v>
      </c>
      <c r="Q341" s="139">
        <f t="shared" si="52"/>
        <v>1500</v>
      </c>
      <c r="R341" s="152">
        <f t="shared" si="49"/>
        <v>6779.9999999999991</v>
      </c>
    </row>
    <row r="342" spans="1:18" ht="12" customHeight="1" x14ac:dyDescent="0.25">
      <c r="A342" s="95"/>
      <c r="B342" s="74" t="s">
        <v>430</v>
      </c>
      <c r="C342" s="11"/>
      <c r="D342" s="11"/>
      <c r="E342" s="11"/>
      <c r="F342" s="11"/>
      <c r="G342" s="39"/>
      <c r="H342" s="34"/>
      <c r="I342" s="39"/>
      <c r="J342" s="34"/>
      <c r="K342" s="35"/>
      <c r="L342" s="54"/>
      <c r="M342" s="47"/>
      <c r="N342" s="132">
        <f>SUM(N335:N341)</f>
        <v>370.4</v>
      </c>
      <c r="O342" s="105">
        <f>SUM(O335:O341)</f>
        <v>15891.759999999998</v>
      </c>
      <c r="P342" s="157"/>
      <c r="Q342" s="139"/>
      <c r="R342" s="152"/>
    </row>
    <row r="343" spans="1:18" ht="24" customHeight="1" x14ac:dyDescent="0.25">
      <c r="A343" s="14"/>
      <c r="B343" s="199" t="s">
        <v>431</v>
      </c>
      <c r="C343" s="200"/>
      <c r="D343" s="200"/>
      <c r="E343" s="5"/>
      <c r="F343" s="5"/>
      <c r="G343" s="40"/>
      <c r="H343" s="36"/>
      <c r="I343" s="40"/>
      <c r="J343" s="36"/>
      <c r="K343" s="37"/>
      <c r="L343" s="36"/>
      <c r="M343" s="36"/>
      <c r="N343" s="148">
        <f>N313+N320+N332+N342</f>
        <v>6728.0499999999993</v>
      </c>
      <c r="O343" s="149">
        <f>O313+O320+O332+O342</f>
        <v>173883.16</v>
      </c>
      <c r="P343" s="157"/>
      <c r="Q343" s="139"/>
      <c r="R343" s="152"/>
    </row>
    <row r="344" spans="1:18" ht="15.75" customHeight="1" x14ac:dyDescent="0.25">
      <c r="A344" s="14"/>
      <c r="B344" s="85" t="s">
        <v>471</v>
      </c>
      <c r="C344" s="10"/>
      <c r="D344" s="10"/>
      <c r="E344" s="10"/>
      <c r="F344" s="10"/>
      <c r="G344" s="40"/>
      <c r="H344" s="43"/>
      <c r="I344" s="40"/>
      <c r="J344" s="43"/>
      <c r="K344" s="42"/>
      <c r="L344" s="43"/>
      <c r="M344" s="43"/>
      <c r="N344" s="145">
        <f>N61+N143+N186+N197+N224+N284+N307+N343</f>
        <v>48261.785000000003</v>
      </c>
      <c r="O344" s="146">
        <f>O61+O143+O186+O197+O224+O284+O307+O343</f>
        <v>948774.81</v>
      </c>
      <c r="P344" s="160"/>
      <c r="Q344" s="161"/>
      <c r="R344" s="152"/>
    </row>
    <row r="345" spans="1:18" ht="7.5" customHeight="1" x14ac:dyDescent="0.25">
      <c r="A345" s="102"/>
      <c r="B345" s="22"/>
      <c r="C345" s="22"/>
      <c r="D345" s="22"/>
      <c r="E345" s="22"/>
      <c r="F345" s="22"/>
      <c r="G345" s="57"/>
      <c r="H345" s="58"/>
      <c r="I345" s="57"/>
      <c r="J345" s="58"/>
      <c r="K345" s="59"/>
      <c r="L345" s="58"/>
      <c r="M345" s="58"/>
      <c r="N345" s="59"/>
      <c r="O345" s="65"/>
      <c r="P345" s="162"/>
      <c r="Q345" s="162"/>
    </row>
    <row r="346" spans="1:18" x14ac:dyDescent="0.25">
      <c r="A346" s="103"/>
      <c r="B346" s="86" t="s">
        <v>432</v>
      </c>
      <c r="C346" s="23"/>
      <c r="D346" s="23"/>
      <c r="E346" s="23"/>
      <c r="F346" s="23"/>
      <c r="G346" s="52"/>
      <c r="H346" s="60"/>
      <c r="I346" s="52"/>
      <c r="J346" s="60"/>
      <c r="K346" s="61"/>
      <c r="L346" s="60"/>
      <c r="M346" s="60"/>
      <c r="N346" s="61"/>
      <c r="O346" s="65"/>
      <c r="P346" s="162"/>
      <c r="Q346" s="162"/>
    </row>
    <row r="347" spans="1:18" x14ac:dyDescent="0.25">
      <c r="A347" s="103"/>
      <c r="B347" s="126" t="s">
        <v>489</v>
      </c>
      <c r="C347" s="24"/>
      <c r="D347" s="23"/>
      <c r="E347" s="23"/>
      <c r="F347" s="23"/>
      <c r="G347" s="52"/>
      <c r="H347" s="60"/>
      <c r="I347" s="52"/>
      <c r="J347" s="60"/>
      <c r="K347" s="26"/>
      <c r="L347" s="60"/>
      <c r="M347" s="60"/>
      <c r="N347" s="26"/>
      <c r="O347" s="65"/>
      <c r="P347" s="162"/>
      <c r="Q347" s="162"/>
    </row>
    <row r="348" spans="1:18" x14ac:dyDescent="0.25">
      <c r="A348" s="103"/>
      <c r="B348" s="87" t="s">
        <v>433</v>
      </c>
      <c r="C348" s="24"/>
      <c r="D348" s="23"/>
      <c r="E348" s="23"/>
      <c r="F348" s="23"/>
      <c r="G348" s="52"/>
      <c r="H348" s="60"/>
      <c r="I348" s="52"/>
      <c r="J348" s="60"/>
      <c r="K348" s="26"/>
      <c r="L348" s="60"/>
      <c r="M348" s="60"/>
      <c r="N348" s="26"/>
      <c r="O348" s="65"/>
      <c r="P348" s="162"/>
      <c r="Q348" s="162"/>
    </row>
    <row r="349" spans="1:18" x14ac:dyDescent="0.25">
      <c r="O349" s="65"/>
      <c r="P349" s="162"/>
      <c r="Q349" s="162"/>
    </row>
    <row r="350" spans="1:18" x14ac:dyDescent="0.25">
      <c r="O350" s="65"/>
      <c r="P350" s="162"/>
      <c r="Q350" s="162"/>
    </row>
    <row r="351" spans="1:18" x14ac:dyDescent="0.25">
      <c r="O351" s="65"/>
      <c r="P351" s="162"/>
      <c r="Q351" s="162"/>
    </row>
    <row r="352" spans="1:18" x14ac:dyDescent="0.25">
      <c r="O352" s="65"/>
      <c r="P352" s="162"/>
      <c r="Q352" s="162"/>
    </row>
    <row r="353" spans="15:17" x14ac:dyDescent="0.25">
      <c r="O353" s="65"/>
      <c r="P353" s="162"/>
      <c r="Q353" s="162"/>
    </row>
    <row r="354" spans="15:17" x14ac:dyDescent="0.25">
      <c r="O354" s="65"/>
      <c r="P354" s="162"/>
      <c r="Q354" s="162"/>
    </row>
    <row r="355" spans="15:17" x14ac:dyDescent="0.25">
      <c r="O355" s="65"/>
      <c r="P355" s="162"/>
      <c r="Q355" s="162"/>
    </row>
    <row r="356" spans="15:17" x14ac:dyDescent="0.25">
      <c r="O356" s="65"/>
      <c r="P356" s="162"/>
      <c r="Q356" s="162"/>
    </row>
    <row r="357" spans="15:17" x14ac:dyDescent="0.25">
      <c r="O357" s="65"/>
      <c r="P357" s="162"/>
      <c r="Q357" s="162"/>
    </row>
  </sheetData>
  <sortState ref="A89:R102">
    <sortCondition ref="B89:B102"/>
  </sortState>
  <mergeCells count="35">
    <mergeCell ref="R4:R6"/>
    <mergeCell ref="B343:D343"/>
    <mergeCell ref="A1:O1"/>
    <mergeCell ref="A2:O2"/>
    <mergeCell ref="B143:E143"/>
    <mergeCell ref="B186:E186"/>
    <mergeCell ref="B197:E197"/>
    <mergeCell ref="B224:E224"/>
    <mergeCell ref="A309:C309"/>
    <mergeCell ref="M4:M5"/>
    <mergeCell ref="A7:M7"/>
    <mergeCell ref="B8:M8"/>
    <mergeCell ref="B61:C61"/>
    <mergeCell ref="B284:D284"/>
    <mergeCell ref="B307:D307"/>
    <mergeCell ref="L4:L5"/>
    <mergeCell ref="P4:P5"/>
    <mergeCell ref="Q4:Q5"/>
    <mergeCell ref="A4:A6"/>
    <mergeCell ref="B4:B6"/>
    <mergeCell ref="C4:C6"/>
    <mergeCell ref="D4:D6"/>
    <mergeCell ref="E4:E6"/>
    <mergeCell ref="F4:F6"/>
    <mergeCell ref="G4:H5"/>
    <mergeCell ref="I4:J5"/>
    <mergeCell ref="A286:J286"/>
    <mergeCell ref="N4:N6"/>
    <mergeCell ref="O4:O6"/>
    <mergeCell ref="K4:K6"/>
    <mergeCell ref="B220:C220"/>
    <mergeCell ref="A145:J145"/>
    <mergeCell ref="A188:J188"/>
    <mergeCell ref="A199:J199"/>
    <mergeCell ref="A226:J226"/>
  </mergeCells>
  <pageMargins left="0.23622047244094491" right="3.937007874015748E-2" top="0.55118110236220474" bottom="0.55118110236220474" header="0.31496062992125984" footer="0.31496062992125984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2020-12-17T12:08:29Z</dcterms:modified>
</cp:coreProperties>
</file>